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/>
  <mc:AlternateContent xmlns:mc="http://schemas.openxmlformats.org/markup-compatibility/2006">
    <mc:Choice Requires="x15">
      <x15ac:absPath xmlns:x15ac="http://schemas.microsoft.com/office/spreadsheetml/2010/11/ac" url="https://steunpuntkerkenwerk-my.sharepoint.com/personal/d_vanharten_steunpuntkerkenwerk_nl/Documents/Website/"/>
    </mc:Choice>
  </mc:AlternateContent>
  <xr:revisionPtr revIDLastSave="0" documentId="8_{C9B2C1B9-DB04-4708-AA12-17F9801B3897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Voorbeeldberekening" sheetId="1" r:id="rId1"/>
    <sheet name="AOW-datum" sheetId="2" state="hidden" r:id="rId2"/>
    <sheet name="Traktementstabel B" sheetId="3" state="hidden" r:id="rId3"/>
  </sheets>
  <definedNames>
    <definedName name="_xlnm.Print_Area" localSheetId="0">Voorbeeldberekening!$A$1:$T$47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5" i="1" l="1"/>
  <c r="D16" i="1" s="1"/>
  <c r="D6" i="1"/>
  <c r="D12" i="1" l="1"/>
  <c r="F11" i="1" l="1"/>
  <c r="F8" i="1"/>
  <c r="F10" i="1"/>
  <c r="F9" i="1"/>
  <c r="D17" i="1"/>
  <c r="D19" i="1" s="1"/>
  <c r="D21" i="1" l="1"/>
  <c r="D23" i="1" s="1"/>
  <c r="F12" i="1"/>
  <c r="D24" i="1" l="1"/>
  <c r="D28" i="1"/>
  <c r="D26" i="1"/>
  <c r="D27" i="1"/>
</calcChain>
</file>

<file path=xl/sharedStrings.xml><?xml version="1.0" encoding="utf-8"?>
<sst xmlns="http://schemas.openxmlformats.org/spreadsheetml/2006/main" count="67" uniqueCount="66">
  <si>
    <t>Franchise</t>
  </si>
  <si>
    <t>Datum predikant</t>
  </si>
  <si>
    <t>Full time traktement</t>
  </si>
  <si>
    <t>Uitkeringsgrondslag</t>
  </si>
  <si>
    <t>Emeritaatsdatum</t>
  </si>
  <si>
    <t>Traktement jaar</t>
  </si>
  <si>
    <t>Ambtsjaren</t>
  </si>
  <si>
    <t>Ambtsjaren voor inschaling</t>
  </si>
  <si>
    <t>Deeltijd%</t>
  </si>
  <si>
    <t>Datum wijziging 1</t>
  </si>
  <si>
    <t>Datum emeritaat</t>
  </si>
  <si>
    <t>Maandtraktement</t>
  </si>
  <si>
    <t>Datum wijziging 2</t>
  </si>
  <si>
    <t>Datum wijziging 3</t>
  </si>
  <si>
    <t>Uitkering  per jaar:</t>
  </si>
  <si>
    <t>Uitkering  per maand:</t>
  </si>
  <si>
    <t>Weduweuitkering voor AOW-leeftijd</t>
  </si>
  <si>
    <t>Weduweuitkering na AOW-leeftijd</t>
  </si>
  <si>
    <t>Wezenuitkering</t>
  </si>
  <si>
    <t>Dit is de AOW-datum of een later gekozen tijdstip.</t>
  </si>
  <si>
    <t>Vul hier de datum in waarop u predikant bent geworden en het deeltijdpercentage.</t>
  </si>
  <si>
    <t>Vul hier de datum in waarop u meer of minder bent gaan werken en het deeltijdpercentage.</t>
  </si>
  <si>
    <t>Als er geen wijzigingen zijn, dan vult u alleen de eerste regel in.</t>
  </si>
  <si>
    <t>Maandtraktement x 12 + 8% vakantietoeslag.</t>
  </si>
  <si>
    <t>10/7 maal de zelfstandige AOW.</t>
  </si>
  <si>
    <t>Fullt time traktement minus de franchise</t>
  </si>
  <si>
    <t>Aantal jaren dat meetelt voor de bepaling van de hoogte.</t>
  </si>
  <si>
    <t>Uitkeringsgrondslag x ambtsjaren x 1,75%.</t>
  </si>
  <si>
    <t>80% van de uitkering wegens leeftijd.</t>
  </si>
  <si>
    <t>70% van de uitkering wegens leeftijd.</t>
  </si>
  <si>
    <t>10% van de uitkering wegens leeftijd.</t>
  </si>
  <si>
    <t>Opmerkingen:</t>
  </si>
  <si>
    <t>1. Deze berekening is bedoeld voor predikanten verbonden aan de Gereformeerde Kerk vrijgemaakt, als u predikant geweest bent geldt een andere berekening.</t>
  </si>
  <si>
    <t>2. In deze berekening wordt geen rekening gehouden met arbeidsongeschiktheid langer dan 1 jaar.</t>
  </si>
  <si>
    <t xml:space="preserve">3. De uitkering per jaar is een indicatie van het bedrag dat u ontvangt als u met leeftijdsemeritaat gaat. </t>
  </si>
  <si>
    <t>4. De berekening is gemaakt met cijfers van dit jaar.</t>
  </si>
  <si>
    <t>5. Berekeningen zijn gebaseerd op de bestaande statuten en reglementen. Als deze worden gewijzigd kan dat direct invloed hebben op bovengenoemde berekeningen.</t>
  </si>
  <si>
    <t>6. De emeritaatsdatum is gelijk aan de datum waarop de overheid een AOW-uitkering verstrekt.</t>
  </si>
  <si>
    <t>7. Het uitkeringsreglement kunt u vinden op de site onder het kopje reglementen.</t>
  </si>
  <si>
    <t>AOW leeftijd</t>
  </si>
  <si>
    <t>Jaar</t>
  </si>
  <si>
    <t xml:space="preserve">Geboortedatum </t>
  </si>
  <si>
    <t>AOW-ingangsdatum</t>
  </si>
  <si>
    <t>van maand</t>
  </si>
  <si>
    <t>t/m maand</t>
  </si>
  <si>
    <t>Jaar +</t>
  </si>
  <si>
    <t>maanden</t>
  </si>
  <si>
    <t>Geboortedatum</t>
  </si>
  <si>
    <t>Jaar waarover de berekening wordt uitgevoerd.</t>
  </si>
  <si>
    <t>Vul hier uw geboortedatum in.</t>
  </si>
  <si>
    <t>Maandtraktement conform SKW.</t>
  </si>
  <si>
    <t>Inschaling conform SKW.</t>
  </si>
  <si>
    <t>Invulinstructie:</t>
  </si>
  <si>
    <t>1. Vul uw geboortedatum in als volgt: 00-00-0000.</t>
  </si>
  <si>
    <t>2. Vul de datum in waarop u in uw eerste gemeente bent bevestigd als predikant, let op de datumnotatie: 00-00-0000.</t>
  </si>
  <si>
    <t>3. Vul het deeltijdpercentage in zoals afgesproken in uw beroepingsbrief.</t>
  </si>
  <si>
    <t>4. Als u later in uw loopbaan meer of minder bent gaan werken, dan kunt in dat aangeven in de daaropvolgende regels.</t>
  </si>
  <si>
    <t xml:space="preserve">Dan is uw AOW-leeftijd nog niet bekend. </t>
  </si>
  <si>
    <t xml:space="preserve">    Van personen die geboren zijn na 30 september 1961 is de exacte AOW-leeftijd nog niet bekend. Maar deze is minimaal 67 jaar en 3 maanden. 5 jaar van te voren wordt de exacte AOW-leeftijd bekend gemaakt. </t>
  </si>
  <si>
    <t>Januari 2023:</t>
  </si>
  <si>
    <t>De AOW-leeftijd is vastgesteld tot en met 2028.</t>
  </si>
  <si>
    <t xml:space="preserve">Bent u geboren na 30 september 1961? </t>
  </si>
  <si>
    <t xml:space="preserve">Maar deze is minimaal 67 jaar en 3 maanden. </t>
  </si>
  <si>
    <t>Tabel 2023</t>
  </si>
  <si>
    <t>Rekenmodel Uitkering wegens leeftijd 2023</t>
  </si>
  <si>
    <t>8. Het aantal ambtsjaren wijkt iets af van de opgave in de OMTU. Deze berekening houdt geen rekening met schrikkeljaren waardoor er iedere 4 jaar 1 dag teveel wordt berekend. Dat verklaart het verschil met de OMTU. De OMTU is juist.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</si>
</sst>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_-* #,##0.00\-;_-* &quot;-&quot;??_-;_-@_-"/>
    <numFmt numFmtId="165" formatCode="&quot;€&quot;\ #,##0.00"/>
  </numFmts>
  <fonts count="23" x14ac:knownFonts="1">
    <font>
      <sz val="11"/>
      <color theme="1"/>
      <name val="Arial"/>
      <family val="2"/>
    </font>
    <font>
      <sz val="11"/>
      <color indexed="8"/>
      <name val="Arial"/>
      <family val="2"/>
    </font>
    <font>
      <sz val="8"/>
      <name val="Arial"/>
      <family val="2"/>
    </font>
    <font>
      <sz val="11"/>
      <color theme="1"/>
      <name val="Century Gothic"/>
      <family val="2"/>
    </font>
    <font>
      <i/>
      <sz val="8"/>
      <color indexed="10"/>
      <name val="Century Gothic"/>
      <family val="2"/>
    </font>
    <font>
      <sz val="8"/>
      <color indexed="8"/>
      <name val="Century Gothic"/>
      <family val="2"/>
    </font>
    <font>
      <sz val="11"/>
      <color rgb="FFFF0000"/>
      <name val="Century Gothic"/>
      <family val="2"/>
    </font>
    <font>
      <sz val="8"/>
      <color theme="1"/>
      <name val="Century Gothic"/>
      <family val="2"/>
    </font>
    <font>
      <b/>
      <sz val="11"/>
      <color theme="1"/>
      <name val="Century Gothic"/>
      <family val="2"/>
    </font>
    <font>
      <i/>
      <sz val="10"/>
      <color indexed="10"/>
      <name val="Century Gothic"/>
      <family val="2"/>
    </font>
    <font>
      <i/>
      <sz val="8"/>
      <color theme="1"/>
      <name val="Century Gothic"/>
      <family val="2"/>
    </font>
    <font>
      <b/>
      <sz val="18"/>
      <color theme="1"/>
      <name val="Century Gothic"/>
      <family val="2"/>
    </font>
    <font>
      <b/>
      <sz val="18"/>
      <color indexed="8"/>
      <name val="Century Gothic"/>
      <family val="2"/>
    </font>
    <font>
      <i/>
      <sz val="10"/>
      <color theme="1"/>
      <name val="Century Gothic"/>
      <family val="2"/>
    </font>
    <font>
      <sz val="11"/>
      <color rgb="FF0070C0"/>
      <name val="Century Gothic"/>
      <family val="2"/>
    </font>
    <font>
      <b/>
      <sz val="11"/>
      <color rgb="FFFF0000"/>
      <name val="Century Gothic"/>
      <family val="2"/>
    </font>
    <font>
      <sz val="11"/>
      <name val="Century Gothic"/>
      <family val="2"/>
    </font>
    <font>
      <sz val="11"/>
      <color indexed="8"/>
      <name val="Century Gothic"/>
      <family val="2"/>
    </font>
    <font>
      <i/>
      <sz val="11"/>
      <color indexed="10"/>
      <name val="Century Gothic"/>
      <family val="2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1"/>
      <name val="Century Gothic"/>
      <family val="2"/>
    </font>
    <font>
      <sz val="7"/>
      <color theme="1"/>
      <name val="Century Gothic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/>
      <right/>
      <top style="thin">
        <color theme="5"/>
      </top>
      <bottom/>
      <diagonal/>
    </border>
    <border>
      <left style="thin">
        <color theme="5"/>
      </left>
      <right/>
      <top style="thin">
        <color theme="5"/>
      </top>
      <bottom/>
      <diagonal/>
    </border>
    <border>
      <left/>
      <right style="thin">
        <color theme="5"/>
      </right>
      <top style="thin">
        <color theme="5"/>
      </top>
      <bottom/>
      <diagonal/>
    </border>
    <border>
      <left style="thin">
        <color theme="5"/>
      </left>
      <right/>
      <top/>
      <bottom/>
      <diagonal/>
    </border>
    <border>
      <left/>
      <right style="thin">
        <color theme="5"/>
      </right>
      <top/>
      <bottom/>
      <diagonal/>
    </border>
    <border>
      <left style="thin">
        <color theme="5"/>
      </left>
      <right/>
      <top/>
      <bottom style="thin">
        <color theme="5"/>
      </bottom>
      <diagonal/>
    </border>
    <border>
      <left/>
      <right/>
      <top/>
      <bottom style="thin">
        <color theme="5"/>
      </bottom>
      <diagonal/>
    </border>
    <border>
      <left/>
      <right style="thin">
        <color theme="5"/>
      </right>
      <top/>
      <bottom style="thin">
        <color theme="5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7">
    <xf numFmtId="0" fontId="0" fillId="0" borderId="0" xfId="0"/>
    <xf numFmtId="0" fontId="20" fillId="0" borderId="9" xfId="0" applyFont="1" applyBorder="1"/>
    <xf numFmtId="0" fontId="19" fillId="3" borderId="10" xfId="0" applyFont="1" applyFill="1" applyBorder="1" applyAlignment="1">
      <alignment horizontal="right"/>
    </xf>
    <xf numFmtId="0" fontId="19" fillId="3" borderId="10" xfId="0" applyFont="1" applyFill="1" applyBorder="1"/>
    <xf numFmtId="0" fontId="19" fillId="3" borderId="11" xfId="0" applyFont="1" applyFill="1" applyBorder="1" applyAlignment="1">
      <alignment horizontal="right"/>
    </xf>
    <xf numFmtId="0" fontId="19" fillId="3" borderId="12" xfId="0" applyFont="1" applyFill="1" applyBorder="1"/>
    <xf numFmtId="0" fontId="19" fillId="3" borderId="12" xfId="0" applyFont="1" applyFill="1" applyBorder="1" applyAlignment="1">
      <alignment horizontal="right"/>
    </xf>
    <xf numFmtId="0" fontId="19" fillId="3" borderId="13" xfId="0" applyFont="1" applyFill="1" applyBorder="1" applyAlignment="1">
      <alignment horizontal="right"/>
    </xf>
    <xf numFmtId="0" fontId="19" fillId="4" borderId="14" xfId="0" applyFont="1" applyFill="1" applyBorder="1"/>
    <xf numFmtId="17" fontId="0" fillId="4" borderId="15" xfId="0" applyNumberFormat="1" applyFill="1" applyBorder="1"/>
    <xf numFmtId="17" fontId="0" fillId="4" borderId="16" xfId="0" applyNumberFormat="1" applyFill="1" applyBorder="1"/>
    <xf numFmtId="0" fontId="0" fillId="4" borderId="15" xfId="0" applyFill="1" applyBorder="1"/>
    <xf numFmtId="0" fontId="0" fillId="4" borderId="16" xfId="0" applyFill="1" applyBorder="1"/>
    <xf numFmtId="0" fontId="19" fillId="5" borderId="14" xfId="0" applyFont="1" applyFill="1" applyBorder="1"/>
    <xf numFmtId="17" fontId="0" fillId="5" borderId="15" xfId="0" applyNumberFormat="1" applyFill="1" applyBorder="1"/>
    <xf numFmtId="17" fontId="0" fillId="5" borderId="16" xfId="0" applyNumberFormat="1" applyFill="1" applyBorder="1"/>
    <xf numFmtId="0" fontId="0" fillId="5" borderId="15" xfId="0" applyFill="1" applyBorder="1"/>
    <xf numFmtId="0" fontId="0" fillId="5" borderId="16" xfId="0" applyFill="1" applyBorder="1"/>
    <xf numFmtId="0" fontId="0" fillId="4" borderId="16" xfId="0" applyFill="1" applyBorder="1" applyAlignment="1">
      <alignment horizontal="right"/>
    </xf>
    <xf numFmtId="0" fontId="0" fillId="4" borderId="12" xfId="0" applyFill="1" applyBorder="1"/>
    <xf numFmtId="0" fontId="19" fillId="5" borderId="15" xfId="0" applyFont="1" applyFill="1" applyBorder="1"/>
    <xf numFmtId="0" fontId="19" fillId="4" borderId="14" xfId="0" applyFont="1" applyFill="1" applyBorder="1" applyAlignment="1">
      <alignment horizontal="right"/>
    </xf>
    <xf numFmtId="17" fontId="0" fillId="4" borderId="15" xfId="0" applyNumberFormat="1" applyFill="1" applyBorder="1" applyAlignment="1">
      <alignment horizontal="right"/>
    </xf>
    <xf numFmtId="0" fontId="0" fillId="4" borderId="15" xfId="0" applyFill="1" applyBorder="1" applyAlignment="1">
      <alignment horizontal="right"/>
    </xf>
    <xf numFmtId="17" fontId="0" fillId="0" borderId="0" xfId="0" applyNumberFormat="1"/>
    <xf numFmtId="0" fontId="19" fillId="0" borderId="0" xfId="0" applyFont="1"/>
    <xf numFmtId="0" fontId="0" fillId="0" borderId="0" xfId="0" applyAlignment="1">
      <alignment horizontal="right"/>
    </xf>
    <xf numFmtId="17" fontId="0" fillId="5" borderId="0" xfId="0" applyNumberFormat="1" applyFill="1"/>
    <xf numFmtId="0" fontId="3" fillId="0" borderId="0" xfId="0" applyFont="1"/>
    <xf numFmtId="0" fontId="21" fillId="0" borderId="0" xfId="0" applyFont="1"/>
    <xf numFmtId="0" fontId="22" fillId="0" borderId="0" xfId="0" applyFont="1"/>
    <xf numFmtId="0" fontId="3" fillId="0" borderId="0" xfId="0" applyFont="1" applyAlignment="1" applyProtection="1">
      <alignment vertical="center"/>
      <protection hidden="1"/>
    </xf>
    <xf numFmtId="0" fontId="3" fillId="2" borderId="0" xfId="0" applyFont="1" applyFill="1" applyAlignment="1" applyProtection="1">
      <alignment vertical="center"/>
      <protection hidden="1"/>
    </xf>
    <xf numFmtId="0" fontId="3" fillId="2" borderId="0" xfId="0" applyFont="1" applyFill="1" applyAlignment="1" applyProtection="1">
      <alignment horizontal="right" vertical="center"/>
      <protection hidden="1"/>
    </xf>
    <xf numFmtId="0" fontId="3" fillId="2" borderId="0" xfId="0" applyFont="1" applyFill="1" applyAlignment="1" applyProtection="1">
      <alignment horizontal="left" vertical="center"/>
      <protection hidden="1"/>
    </xf>
    <xf numFmtId="0" fontId="5" fillId="2" borderId="0" xfId="0" applyFont="1" applyFill="1" applyAlignment="1" applyProtection="1">
      <alignment horizontal="left" vertical="center"/>
      <protection hidden="1"/>
    </xf>
    <xf numFmtId="0" fontId="4" fillId="2" borderId="0" xfId="0" applyFont="1" applyFill="1" applyAlignment="1" applyProtection="1">
      <alignment vertical="center"/>
      <protection hidden="1"/>
    </xf>
    <xf numFmtId="0" fontId="3" fillId="2" borderId="2" xfId="0" applyFont="1" applyFill="1" applyBorder="1" applyAlignment="1" applyProtection="1">
      <alignment vertical="center"/>
      <protection hidden="1"/>
    </xf>
    <xf numFmtId="0" fontId="3" fillId="2" borderId="1" xfId="0" applyFont="1" applyFill="1" applyBorder="1" applyAlignment="1" applyProtection="1">
      <alignment vertical="center"/>
      <protection hidden="1"/>
    </xf>
    <xf numFmtId="0" fontId="3" fillId="2" borderId="1" xfId="0" applyFont="1" applyFill="1" applyBorder="1" applyAlignment="1" applyProtection="1">
      <alignment horizontal="right" vertical="center"/>
      <protection hidden="1"/>
    </xf>
    <xf numFmtId="0" fontId="3" fillId="2" borderId="1" xfId="0" applyFont="1" applyFill="1" applyBorder="1" applyAlignment="1" applyProtection="1">
      <alignment horizontal="left" vertical="center"/>
      <protection hidden="1"/>
    </xf>
    <xf numFmtId="0" fontId="5" fillId="2" borderId="1" xfId="0" applyFont="1" applyFill="1" applyBorder="1" applyAlignment="1" applyProtection="1">
      <alignment horizontal="left" vertical="center"/>
      <protection hidden="1"/>
    </xf>
    <xf numFmtId="0" fontId="4" fillId="2" borderId="1" xfId="0" applyFont="1" applyFill="1" applyBorder="1" applyAlignment="1" applyProtection="1">
      <alignment vertical="center"/>
      <protection hidden="1"/>
    </xf>
    <xf numFmtId="0" fontId="4" fillId="2" borderId="3" xfId="0" applyFont="1" applyFill="1" applyBorder="1" applyAlignment="1" applyProtection="1">
      <alignment vertical="center"/>
      <protection hidden="1"/>
    </xf>
    <xf numFmtId="0" fontId="3" fillId="2" borderId="4" xfId="0" applyFont="1" applyFill="1" applyBorder="1" applyAlignment="1" applyProtection="1">
      <alignment vertical="center"/>
      <protection hidden="1"/>
    </xf>
    <xf numFmtId="14" fontId="16" fillId="5" borderId="0" xfId="0" applyNumberFormat="1" applyFont="1" applyFill="1" applyAlignment="1" applyProtection="1">
      <alignment horizontal="right" vertical="center"/>
      <protection locked="0" hidden="1"/>
    </xf>
    <xf numFmtId="0" fontId="16" fillId="2" borderId="0" xfId="0" applyFont="1" applyFill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left" vertical="center"/>
      <protection hidden="1"/>
    </xf>
    <xf numFmtId="0" fontId="7" fillId="2" borderId="0" xfId="1" applyNumberFormat="1" applyFont="1" applyFill="1" applyBorder="1" applyAlignment="1" applyProtection="1">
      <alignment horizontal="left" vertical="center"/>
      <protection hidden="1"/>
    </xf>
    <xf numFmtId="14" fontId="17" fillId="2" borderId="0" xfId="0" applyNumberFormat="1" applyFont="1" applyFill="1" applyAlignment="1" applyProtection="1">
      <alignment horizontal="left" vertical="center"/>
      <protection hidden="1"/>
    </xf>
    <xf numFmtId="0" fontId="3" fillId="2" borderId="0" xfId="0" applyFont="1" applyFill="1" applyAlignment="1" applyProtection="1">
      <alignment vertical="center" textRotation="75" wrapText="1"/>
      <protection hidden="1"/>
    </xf>
    <xf numFmtId="0" fontId="7" fillId="2" borderId="0" xfId="0" applyFont="1" applyFill="1" applyAlignment="1" applyProtection="1">
      <alignment vertical="center"/>
      <protection hidden="1"/>
    </xf>
    <xf numFmtId="0" fontId="4" fillId="2" borderId="5" xfId="0" applyFont="1" applyFill="1" applyBorder="1" applyAlignment="1" applyProtection="1">
      <alignment vertical="center"/>
      <protection hidden="1"/>
    </xf>
    <xf numFmtId="14" fontId="3" fillId="0" borderId="0" xfId="0" applyNumberFormat="1" applyFont="1" applyAlignment="1" applyProtection="1">
      <alignment horizontal="right"/>
      <protection hidden="1"/>
    </xf>
    <xf numFmtId="0" fontId="3" fillId="0" borderId="0" xfId="0" applyFont="1" applyProtection="1">
      <protection hidden="1"/>
    </xf>
    <xf numFmtId="0" fontId="3" fillId="0" borderId="0" xfId="0" applyFont="1" applyAlignment="1" applyProtection="1">
      <alignment horizontal="right"/>
      <protection hidden="1"/>
    </xf>
    <xf numFmtId="0" fontId="7" fillId="0" borderId="0" xfId="0" applyFont="1" applyAlignment="1" applyProtection="1">
      <alignment horizontal="right"/>
      <protection hidden="1"/>
    </xf>
    <xf numFmtId="0" fontId="7" fillId="0" borderId="0" xfId="0" applyFont="1" applyAlignment="1" applyProtection="1">
      <alignment horizontal="left"/>
      <protection hidden="1"/>
    </xf>
    <xf numFmtId="0" fontId="3" fillId="0" borderId="0" xfId="0" applyFont="1" applyAlignment="1" applyProtection="1">
      <alignment horizontal="left"/>
      <protection hidden="1"/>
    </xf>
    <xf numFmtId="0" fontId="3" fillId="2" borderId="5" xfId="0" applyFont="1" applyFill="1" applyBorder="1" applyAlignment="1" applyProtection="1">
      <alignment horizontal="left" vertical="center"/>
      <protection hidden="1"/>
    </xf>
    <xf numFmtId="14" fontId="3" fillId="5" borderId="0" xfId="0" applyNumberFormat="1" applyFont="1" applyFill="1" applyAlignment="1" applyProtection="1">
      <alignment horizontal="right"/>
      <protection locked="0" hidden="1"/>
    </xf>
    <xf numFmtId="10" fontId="3" fillId="5" borderId="0" xfId="0" applyNumberFormat="1" applyFont="1" applyFill="1" applyAlignment="1" applyProtection="1">
      <alignment horizontal="right"/>
      <protection locked="0" hidden="1"/>
    </xf>
    <xf numFmtId="2" fontId="3" fillId="0" borderId="0" xfId="0" applyNumberFormat="1" applyFont="1" applyAlignment="1" applyProtection="1">
      <alignment horizontal="right"/>
      <protection hidden="1"/>
    </xf>
    <xf numFmtId="0" fontId="18" fillId="0" borderId="0" xfId="0" applyFont="1" applyProtection="1">
      <protection hidden="1"/>
    </xf>
    <xf numFmtId="2" fontId="14" fillId="0" borderId="0" xfId="0" applyNumberFormat="1" applyFont="1" applyAlignment="1" applyProtection="1">
      <alignment horizontal="right"/>
      <protection hidden="1"/>
    </xf>
    <xf numFmtId="0" fontId="6" fillId="0" borderId="0" xfId="0" applyFont="1" applyProtection="1">
      <protection hidden="1"/>
    </xf>
    <xf numFmtId="0" fontId="6" fillId="0" borderId="0" xfId="0" applyFont="1" applyAlignment="1" applyProtection="1">
      <alignment horizontal="right"/>
      <protection hidden="1"/>
    </xf>
    <xf numFmtId="1" fontId="3" fillId="0" borderId="0" xfId="0" applyNumberFormat="1" applyFont="1" applyAlignment="1" applyProtection="1">
      <alignment horizontal="right"/>
      <protection hidden="1"/>
    </xf>
    <xf numFmtId="0" fontId="3" fillId="0" borderId="0" xfId="1" applyNumberFormat="1" applyFont="1" applyFill="1" applyAlignment="1" applyProtection="1">
      <alignment horizontal="left"/>
      <protection hidden="1"/>
    </xf>
    <xf numFmtId="3" fontId="3" fillId="0" borderId="0" xfId="0" applyNumberFormat="1" applyFont="1" applyAlignment="1" applyProtection="1">
      <alignment horizontal="right"/>
      <protection hidden="1"/>
    </xf>
    <xf numFmtId="0" fontId="10" fillId="2" borderId="0" xfId="0" applyFont="1" applyFill="1" applyAlignment="1" applyProtection="1">
      <alignment vertical="center"/>
      <protection hidden="1"/>
    </xf>
    <xf numFmtId="3" fontId="3" fillId="0" borderId="0" xfId="1" applyNumberFormat="1" applyFont="1" applyFill="1" applyAlignment="1" applyProtection="1">
      <alignment horizontal="right"/>
      <protection hidden="1"/>
    </xf>
    <xf numFmtId="14" fontId="3" fillId="0" borderId="0" xfId="0" applyNumberFormat="1" applyFont="1" applyAlignment="1" applyProtection="1">
      <alignment horizontal="right" vertical="center"/>
      <protection hidden="1"/>
    </xf>
    <xf numFmtId="10" fontId="3" fillId="0" borderId="0" xfId="0" applyNumberFormat="1" applyFont="1" applyAlignment="1" applyProtection="1">
      <alignment horizontal="right" vertical="center"/>
      <protection hidden="1"/>
    </xf>
    <xf numFmtId="2" fontId="3" fillId="2" borderId="5" xfId="0" applyNumberFormat="1" applyFont="1" applyFill="1" applyBorder="1" applyAlignment="1" applyProtection="1">
      <alignment horizontal="right" vertical="center"/>
      <protection hidden="1"/>
    </xf>
    <xf numFmtId="14" fontId="3" fillId="2" borderId="0" xfId="0" applyNumberFormat="1" applyFont="1" applyFill="1" applyAlignment="1" applyProtection="1">
      <alignment vertical="center"/>
      <protection hidden="1"/>
    </xf>
    <xf numFmtId="165" fontId="15" fillId="0" borderId="0" xfId="0" applyNumberFormat="1" applyFont="1" applyAlignment="1" applyProtection="1">
      <alignment horizontal="right"/>
      <protection hidden="1"/>
    </xf>
    <xf numFmtId="2" fontId="6" fillId="2" borderId="5" xfId="0" applyNumberFormat="1" applyFont="1" applyFill="1" applyBorder="1" applyAlignment="1" applyProtection="1">
      <alignment horizontal="right" vertical="center"/>
      <protection hidden="1"/>
    </xf>
    <xf numFmtId="165" fontId="16" fillId="0" borderId="0" xfId="0" applyNumberFormat="1" applyFont="1" applyAlignment="1" applyProtection="1">
      <alignment horizontal="right"/>
      <protection hidden="1"/>
    </xf>
    <xf numFmtId="0" fontId="3" fillId="2" borderId="6" xfId="0" applyFont="1" applyFill="1" applyBorder="1" applyAlignment="1" applyProtection="1">
      <alignment vertical="center"/>
      <protection hidden="1"/>
    </xf>
    <xf numFmtId="0" fontId="3" fillId="0" borderId="7" xfId="0" applyFont="1" applyBorder="1" applyProtection="1">
      <protection hidden="1"/>
    </xf>
    <xf numFmtId="3" fontId="3" fillId="0" borderId="7" xfId="0" applyNumberFormat="1" applyFont="1" applyBorder="1" applyAlignment="1" applyProtection="1">
      <alignment horizontal="right"/>
      <protection hidden="1"/>
    </xf>
    <xf numFmtId="0" fontId="3" fillId="0" borderId="7" xfId="0" applyFont="1" applyBorder="1" applyAlignment="1" applyProtection="1">
      <alignment horizontal="left"/>
      <protection hidden="1"/>
    </xf>
    <xf numFmtId="0" fontId="7" fillId="2" borderId="7" xfId="0" applyFont="1" applyFill="1" applyBorder="1" applyAlignment="1" applyProtection="1">
      <alignment vertical="center"/>
      <protection hidden="1"/>
    </xf>
    <xf numFmtId="0" fontId="10" fillId="2" borderId="7" xfId="0" applyFont="1" applyFill="1" applyBorder="1" applyAlignment="1" applyProtection="1">
      <alignment vertical="center"/>
      <protection hidden="1"/>
    </xf>
    <xf numFmtId="0" fontId="4" fillId="2" borderId="7" xfId="0" applyFont="1" applyFill="1" applyBorder="1" applyAlignment="1" applyProtection="1">
      <alignment vertical="center"/>
      <protection hidden="1"/>
    </xf>
    <xf numFmtId="0" fontId="4" fillId="2" borderId="8" xfId="0" applyFont="1" applyFill="1" applyBorder="1" applyAlignment="1" applyProtection="1">
      <alignment vertical="center"/>
      <protection hidden="1"/>
    </xf>
    <xf numFmtId="0" fontId="3" fillId="0" borderId="0" xfId="0" applyFont="1" applyAlignment="1" applyProtection="1">
      <alignment horizontal="right" vertical="center"/>
      <protection hidden="1"/>
    </xf>
    <xf numFmtId="0" fontId="5" fillId="0" borderId="0" xfId="0" applyFont="1" applyAlignment="1" applyProtection="1">
      <alignment horizontal="left" vertical="center"/>
      <protection hidden="1"/>
    </xf>
    <xf numFmtId="0" fontId="9" fillId="0" borderId="0" xfId="0" applyFont="1" applyAlignment="1" applyProtection="1">
      <alignment vertical="center"/>
      <protection hidden="1"/>
    </xf>
    <xf numFmtId="0" fontId="8" fillId="0" borderId="0" xfId="0" applyFont="1" applyAlignment="1" applyProtection="1">
      <alignment vertical="center"/>
      <protection hidden="1"/>
    </xf>
    <xf numFmtId="0" fontId="7" fillId="0" borderId="0" xfId="0" applyFont="1" applyAlignment="1" applyProtection="1">
      <alignment horizontal="left" vertical="center"/>
      <protection hidden="1"/>
    </xf>
    <xf numFmtId="0" fontId="13" fillId="0" borderId="0" xfId="0" applyFont="1" applyAlignment="1" applyProtection="1">
      <alignment vertical="center"/>
      <protection hidden="1"/>
    </xf>
    <xf numFmtId="0" fontId="11" fillId="2" borderId="0" xfId="0" applyFont="1" applyFill="1" applyAlignment="1" applyProtection="1">
      <alignment horizontal="left"/>
      <protection hidden="1"/>
    </xf>
    <xf numFmtId="0" fontId="12" fillId="2" borderId="0" xfId="0" applyFont="1" applyFill="1" applyAlignment="1" applyProtection="1">
      <alignment horizontal="left"/>
      <protection hidden="1"/>
    </xf>
    <xf numFmtId="14" fontId="7" fillId="0" borderId="0" xfId="0" applyNumberFormat="1" applyFont="1" applyAlignment="1" applyProtection="1">
      <alignment horizontal="left" vertical="center"/>
      <protection hidden="1"/>
    </xf>
    <xf numFmtId="0" fontId="11" fillId="2" borderId="0" xfId="0" applyFont="1" applyFill="1" applyAlignment="1" applyProtection="1">
      <alignment horizontal="left"/>
      <protection hidden="1"/>
    </xf>
    <xf numFmtId="0" fontId="12" fillId="2" borderId="0" xfId="0" applyFont="1" applyFill="1" applyAlignment="1" applyProtection="1">
      <alignment horizontal="left"/>
      <protection hidden="1"/>
    </xf>
    <xf numFmtId="0" fontId="19" fillId="4" borderId="15" xfId="0" applyFont="1" applyFill="1" applyBorder="1"/>
    <xf numFmtId="0" fontId="19" fillId="5" borderId="17" xfId="0" applyFont="1" applyFill="1" applyBorder="1"/>
    <xf numFmtId="17" fontId="0" fillId="5" borderId="10" xfId="0" applyNumberFormat="1" applyFill="1" applyBorder="1"/>
    <xf numFmtId="17" fontId="0" fillId="5" borderId="11" xfId="0" applyNumberFormat="1" applyFill="1" applyBorder="1"/>
    <xf numFmtId="0" fontId="0" fillId="5" borderId="10" xfId="0" applyFill="1" applyBorder="1"/>
    <xf numFmtId="0" fontId="0" fillId="5" borderId="11" xfId="0" applyFill="1" applyBorder="1"/>
    <xf numFmtId="0" fontId="19" fillId="5" borderId="18" xfId="0" applyFont="1" applyFill="1" applyBorder="1" applyAlignment="1">
      <alignment horizontal="right"/>
    </xf>
    <xf numFmtId="0" fontId="0" fillId="5" borderId="12" xfId="0" applyFill="1" applyBorder="1" applyAlignment="1">
      <alignment horizontal="right"/>
    </xf>
    <xf numFmtId="0" fontId="0" fillId="5" borderId="13" xfId="0" applyFill="1" applyBorder="1" applyAlignment="1">
      <alignment horizontal="right"/>
    </xf>
  </cellXfs>
  <cellStyles count="2">
    <cellStyle name="Komma" xfId="1" builtinId="3"/>
    <cellStyle name="Standaard" xfId="0" builtinId="0"/>
  </cellStyles>
  <dxfs count="0"/>
  <tableStyles count="0" defaultTableStyle="TableStyleMedium9" defaultPivotStyle="PivotStyleLight16"/>
  <colors>
    <mruColors>
      <color rgb="FFC2CB7F"/>
      <color rgb="FFCCFFCC"/>
      <color rgb="FFCCFF99"/>
      <color rgb="FF00D2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470535</xdr:colOff>
      <xdr:row>0</xdr:row>
      <xdr:rowOff>160020</xdr:rowOff>
    </xdr:from>
    <xdr:to>
      <xdr:col>18</xdr:col>
      <xdr:colOff>54105</xdr:colOff>
      <xdr:row>1</xdr:row>
      <xdr:rowOff>16766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72060" y="160020"/>
          <a:ext cx="1216155" cy="81686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VSE">
      <a:dk1>
        <a:srgbClr val="21394C"/>
      </a:dk1>
      <a:lt1>
        <a:sysClr val="window" lastClr="FFFFFF"/>
      </a:lt1>
      <a:dk2>
        <a:srgbClr val="D7E2AB"/>
      </a:dk2>
      <a:lt2>
        <a:srgbClr val="E9E8E9"/>
      </a:lt2>
      <a:accent1>
        <a:srgbClr val="21394C"/>
      </a:accent1>
      <a:accent2>
        <a:srgbClr val="679CCB"/>
      </a:accent2>
      <a:accent3>
        <a:srgbClr val="D7E2AB"/>
      </a:accent3>
      <a:accent4>
        <a:srgbClr val="E9E8E9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B47"/>
  <sheetViews>
    <sheetView showGridLines="0" tabSelected="1" zoomScaleNormal="100" workbookViewId="0">
      <selection activeCell="D4" sqref="D4"/>
    </sheetView>
  </sheetViews>
  <sheetFormatPr defaultColWidth="8.69921875" defaultRowHeight="13.8" x14ac:dyDescent="0.25"/>
  <cols>
    <col min="1" max="1" width="1.59765625" style="31" customWidth="1"/>
    <col min="2" max="2" width="1.69921875" style="31" customWidth="1"/>
    <col min="3" max="3" width="34.5" style="31" customWidth="1"/>
    <col min="4" max="4" width="14.69921875" style="87" customWidth="1"/>
    <col min="5" max="5" width="7.8984375" style="87" bestFit="1" customWidth="1"/>
    <col min="6" max="6" width="8.19921875" style="47" customWidth="1"/>
    <col min="7" max="7" width="1.8984375" style="47" customWidth="1"/>
    <col min="8" max="8" width="22.69921875" style="88" customWidth="1"/>
    <col min="9" max="9" width="1.69921875" style="88" customWidth="1"/>
    <col min="10" max="10" width="6.19921875" style="47" customWidth="1"/>
    <col min="11" max="11" width="7.19921875" style="89" customWidth="1"/>
    <col min="12" max="15" width="8.69921875" style="31"/>
    <col min="16" max="16" width="16.5" style="31" customWidth="1"/>
    <col min="17" max="18" width="10.69921875" style="31" customWidth="1"/>
    <col min="19" max="19" width="1.09765625" style="31" customWidth="1"/>
    <col min="20" max="20" width="10.69921875" style="31" customWidth="1"/>
    <col min="21" max="16384" width="8.69921875" style="31"/>
  </cols>
  <sheetData>
    <row r="1" spans="2:28" ht="75" customHeight="1" x14ac:dyDescent="0.4">
      <c r="C1" s="96" t="s">
        <v>64</v>
      </c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3"/>
      <c r="Q1" s="94"/>
      <c r="R1" s="94"/>
      <c r="S1" s="94"/>
      <c r="T1" s="94"/>
      <c r="U1" s="94"/>
      <c r="V1" s="94"/>
      <c r="W1" s="94"/>
      <c r="X1" s="94"/>
      <c r="Y1" s="94"/>
      <c r="Z1" s="94"/>
      <c r="AA1" s="94"/>
      <c r="AB1" s="94"/>
    </row>
    <row r="2" spans="2:28" x14ac:dyDescent="0.25">
      <c r="C2" s="32"/>
      <c r="D2" s="33"/>
      <c r="E2" s="33"/>
      <c r="F2" s="34"/>
      <c r="G2" s="34"/>
      <c r="H2" s="35"/>
      <c r="I2" s="35"/>
      <c r="J2" s="34"/>
      <c r="K2" s="36"/>
      <c r="L2" s="36"/>
      <c r="M2" s="36"/>
      <c r="N2" s="36"/>
      <c r="O2" s="36"/>
      <c r="P2" s="36"/>
      <c r="Q2" s="36"/>
      <c r="R2" s="36"/>
      <c r="S2" s="36"/>
    </row>
    <row r="3" spans="2:28" ht="7.95" customHeight="1" x14ac:dyDescent="0.25">
      <c r="B3" s="37"/>
      <c r="C3" s="38"/>
      <c r="D3" s="39"/>
      <c r="E3" s="39"/>
      <c r="F3" s="40"/>
      <c r="G3" s="40"/>
      <c r="H3" s="41"/>
      <c r="I3" s="41"/>
      <c r="J3" s="40"/>
      <c r="K3" s="42"/>
      <c r="L3" s="42"/>
      <c r="M3" s="42"/>
      <c r="N3" s="42"/>
      <c r="O3" s="42"/>
      <c r="P3" s="42"/>
      <c r="Q3" s="42"/>
      <c r="R3" s="42"/>
      <c r="S3" s="43"/>
    </row>
    <row r="4" spans="2:28" ht="15" customHeight="1" x14ac:dyDescent="0.25">
      <c r="B4" s="44"/>
      <c r="C4" s="32" t="s">
        <v>47</v>
      </c>
      <c r="D4" s="45"/>
      <c r="E4" s="46"/>
      <c r="H4" s="48" t="s">
        <v>49</v>
      </c>
      <c r="I4" s="49"/>
      <c r="J4" s="50"/>
      <c r="K4" s="50"/>
      <c r="L4" s="51"/>
      <c r="M4" s="36"/>
      <c r="N4" s="36"/>
      <c r="O4" s="36"/>
      <c r="P4" s="36"/>
      <c r="Q4" s="36"/>
      <c r="R4" s="36"/>
      <c r="S4" s="52"/>
    </row>
    <row r="5" spans="2:28" ht="15" customHeight="1" x14ac:dyDescent="0.25">
      <c r="B5" s="44"/>
      <c r="C5" s="32"/>
      <c r="D5" s="33"/>
      <c r="E5" s="33"/>
      <c r="F5" s="34"/>
      <c r="G5" s="34"/>
      <c r="H5" s="35"/>
      <c r="I5" s="35"/>
      <c r="J5" s="34"/>
      <c r="K5" s="36"/>
      <c r="L5" s="36"/>
      <c r="M5" s="36"/>
      <c r="N5" s="36"/>
      <c r="O5" s="36"/>
      <c r="P5" s="36"/>
      <c r="Q5" s="36"/>
      <c r="R5" s="36"/>
      <c r="S5" s="52"/>
    </row>
    <row r="6" spans="2:28" ht="15" customHeight="1" x14ac:dyDescent="0.25">
      <c r="B6" s="44"/>
      <c r="C6" s="32" t="s">
        <v>4</v>
      </c>
      <c r="D6" s="53" t="e">
        <f>DATE(YEAR(D4)+LOOKUP(D4,'AOW-datum'!C6:C12,'AOW-datum'!E6:E12),MONTH(D4)+LOOKUP(D4,'AOW-datum'!C6:C12,'AOW-datum'!F6:F12),DAY(D4))</f>
        <v>#N/A</v>
      </c>
      <c r="E6" s="46"/>
      <c r="H6" s="48" t="s">
        <v>19</v>
      </c>
      <c r="I6" s="49"/>
      <c r="J6" s="50"/>
      <c r="K6" s="50"/>
      <c r="L6" s="51"/>
      <c r="M6" s="36"/>
      <c r="N6" s="36"/>
      <c r="O6" s="36"/>
      <c r="P6" s="36"/>
      <c r="Q6" s="36"/>
      <c r="R6" s="36"/>
      <c r="S6" s="52"/>
    </row>
    <row r="7" spans="2:28" ht="15" customHeight="1" x14ac:dyDescent="0.25">
      <c r="B7" s="44"/>
      <c r="C7" s="54"/>
      <c r="D7" s="55"/>
      <c r="E7" s="56" t="s">
        <v>8</v>
      </c>
      <c r="F7" s="57" t="s">
        <v>6</v>
      </c>
      <c r="G7" s="57"/>
      <c r="H7" s="58"/>
      <c r="I7" s="58"/>
      <c r="J7" s="58"/>
      <c r="K7" s="58"/>
      <c r="L7" s="51"/>
      <c r="M7" s="36"/>
      <c r="N7" s="36"/>
      <c r="O7" s="36"/>
      <c r="P7" s="34"/>
      <c r="Q7" s="34"/>
      <c r="R7" s="34"/>
      <c r="S7" s="59"/>
    </row>
    <row r="8" spans="2:28" ht="15" customHeight="1" x14ac:dyDescent="0.25">
      <c r="B8" s="44"/>
      <c r="C8" s="54" t="s">
        <v>1</v>
      </c>
      <c r="D8" s="60"/>
      <c r="E8" s="61"/>
      <c r="F8" s="62" t="e">
        <f>IF(D9=0,(ROUND((ROUND(DATEDIF(D8,D$12,"d")/365,5))*E8,5)),(ROUND((ROUND(DATEDIF(D8,D9,"d")/365,5))*E8,5)))</f>
        <v>#N/A</v>
      </c>
      <c r="G8" s="62"/>
      <c r="H8" s="48" t="s">
        <v>20</v>
      </c>
      <c r="I8" s="58"/>
      <c r="J8" s="54"/>
      <c r="K8" s="63"/>
      <c r="L8" s="51"/>
      <c r="M8" s="36"/>
      <c r="N8" s="36"/>
      <c r="O8" s="36"/>
      <c r="P8" s="34"/>
      <c r="Q8" s="34"/>
      <c r="R8" s="34"/>
      <c r="S8" s="59"/>
    </row>
    <row r="9" spans="2:28" ht="15" customHeight="1" x14ac:dyDescent="0.25">
      <c r="B9" s="44"/>
      <c r="C9" s="54" t="s">
        <v>9</v>
      </c>
      <c r="D9" s="60"/>
      <c r="E9" s="61"/>
      <c r="F9" s="62" t="e">
        <f>IF(D10=0,(ROUND((ROUND(DATEDIF(D9,D$12,"d")/365,5))*E9,5)),(ROUND((ROUND(DATEDIF(D9,D10,"d")/365,5))*E9,5)))</f>
        <v>#N/A</v>
      </c>
      <c r="G9" s="62"/>
      <c r="H9" s="48" t="s">
        <v>21</v>
      </c>
      <c r="I9" s="58"/>
      <c r="J9" s="58"/>
      <c r="K9" s="58"/>
      <c r="L9" s="51"/>
      <c r="M9" s="36"/>
      <c r="N9" s="36"/>
      <c r="O9" s="36"/>
      <c r="P9" s="34"/>
      <c r="Q9" s="34"/>
      <c r="R9" s="34"/>
      <c r="S9" s="59"/>
    </row>
    <row r="10" spans="2:28" ht="15" customHeight="1" x14ac:dyDescent="0.25">
      <c r="B10" s="44"/>
      <c r="C10" s="54" t="s">
        <v>12</v>
      </c>
      <c r="D10" s="60"/>
      <c r="E10" s="61"/>
      <c r="F10" s="62" t="e">
        <f>IF(D11=0,(ROUND((ROUND(DATEDIF(D10,D$12,"d")/365,5))*E10,5)),(ROUND((ROUND(DATEDIF(D10,D11,"d")/365,5))*E10,5)))</f>
        <v>#N/A</v>
      </c>
      <c r="G10" s="62"/>
      <c r="H10" s="48" t="s">
        <v>22</v>
      </c>
      <c r="I10" s="58"/>
      <c r="J10" s="58"/>
      <c r="K10" s="58"/>
      <c r="L10" s="51"/>
      <c r="M10" s="36"/>
      <c r="N10" s="36"/>
      <c r="O10" s="36"/>
      <c r="P10" s="34"/>
      <c r="Q10" s="34"/>
      <c r="R10" s="34"/>
      <c r="S10" s="59"/>
    </row>
    <row r="11" spans="2:28" ht="15" customHeight="1" x14ac:dyDescent="0.25">
      <c r="B11" s="44"/>
      <c r="C11" s="54" t="s">
        <v>13</v>
      </c>
      <c r="D11" s="60"/>
      <c r="E11" s="61"/>
      <c r="F11" s="62" t="e">
        <f>IF(D12=0,(ROUND((ROUND(DATEDIF(D11,D$12,"d")/365,5))*E11,5)),(ROUND((ROUND(DATEDIF(D11,D12,"d")/365,5))*E11,5)))</f>
        <v>#N/A</v>
      </c>
      <c r="G11" s="62"/>
      <c r="H11" s="48"/>
      <c r="I11" s="58"/>
      <c r="J11" s="58"/>
      <c r="K11" s="58"/>
      <c r="L11" s="51"/>
      <c r="M11" s="36"/>
      <c r="N11" s="36"/>
      <c r="O11" s="36"/>
      <c r="P11" s="34"/>
      <c r="Q11" s="34"/>
      <c r="R11" s="34"/>
      <c r="S11" s="59"/>
    </row>
    <row r="12" spans="2:28" ht="15" customHeight="1" x14ac:dyDescent="0.25">
      <c r="B12" s="44"/>
      <c r="C12" s="54" t="s">
        <v>10</v>
      </c>
      <c r="D12" s="53" t="e">
        <f>+D6</f>
        <v>#N/A</v>
      </c>
      <c r="E12" s="58"/>
      <c r="F12" s="64" t="e">
        <f>SUM(F8:F11)</f>
        <v>#N/A</v>
      </c>
      <c r="G12" s="64"/>
      <c r="H12" s="48"/>
      <c r="I12" s="58"/>
      <c r="J12" s="58"/>
      <c r="K12" s="58"/>
      <c r="L12" s="51"/>
      <c r="M12" s="36"/>
      <c r="N12" s="36"/>
      <c r="O12" s="36"/>
      <c r="P12" s="34"/>
      <c r="Q12" s="34"/>
      <c r="R12" s="34"/>
      <c r="S12" s="59"/>
    </row>
    <row r="13" spans="2:28" ht="15" customHeight="1" x14ac:dyDescent="0.25">
      <c r="B13" s="44"/>
      <c r="C13" s="65"/>
      <c r="D13" s="66"/>
      <c r="E13" s="58"/>
      <c r="F13" s="58"/>
      <c r="G13" s="58"/>
      <c r="H13" s="58"/>
      <c r="I13" s="58"/>
      <c r="J13" s="58"/>
      <c r="K13" s="58"/>
      <c r="L13" s="51"/>
      <c r="M13" s="36"/>
      <c r="N13" s="36"/>
      <c r="O13" s="36"/>
      <c r="P13" s="34"/>
      <c r="Q13" s="34"/>
      <c r="R13" s="34"/>
      <c r="S13" s="59"/>
    </row>
    <row r="14" spans="2:28" ht="15" customHeight="1" x14ac:dyDescent="0.25">
      <c r="B14" s="44"/>
      <c r="C14" s="58" t="s">
        <v>5</v>
      </c>
      <c r="D14" s="55">
        <v>2023</v>
      </c>
      <c r="E14" s="56"/>
      <c r="F14" s="57"/>
      <c r="G14" s="57"/>
      <c r="H14" s="57" t="s">
        <v>48</v>
      </c>
      <c r="I14" s="57"/>
      <c r="J14" s="57"/>
      <c r="K14" s="58"/>
      <c r="L14" s="51"/>
      <c r="M14" s="36"/>
      <c r="N14" s="36"/>
      <c r="O14" s="36"/>
      <c r="P14" s="34"/>
      <c r="Q14" s="34"/>
      <c r="R14" s="34"/>
      <c r="S14" s="59"/>
    </row>
    <row r="15" spans="2:28" ht="15" customHeight="1" x14ac:dyDescent="0.25">
      <c r="B15" s="44"/>
      <c r="C15" s="58" t="s">
        <v>7</v>
      </c>
      <c r="D15" s="67">
        <f>MIN(20,(+D14-YEAR(D4)-27))</f>
        <v>20</v>
      </c>
      <c r="E15" s="56"/>
      <c r="F15" s="57"/>
      <c r="G15" s="57"/>
      <c r="H15" s="57" t="s">
        <v>51</v>
      </c>
      <c r="I15" s="57"/>
      <c r="J15" s="57"/>
      <c r="K15" s="58"/>
      <c r="L15" s="51"/>
      <c r="M15" s="36"/>
      <c r="N15" s="36"/>
      <c r="O15" s="36"/>
      <c r="P15" s="34"/>
      <c r="Q15" s="34"/>
      <c r="R15" s="34"/>
      <c r="S15" s="59"/>
    </row>
    <row r="16" spans="2:28" ht="15" customHeight="1" x14ac:dyDescent="0.25">
      <c r="B16" s="44"/>
      <c r="C16" s="68" t="s">
        <v>11</v>
      </c>
      <c r="D16" s="69">
        <f>VLOOKUP(D15,'Traktementstabel B'!A2:B25,2)</f>
        <v>4899</v>
      </c>
      <c r="E16" s="56"/>
      <c r="F16" s="57"/>
      <c r="G16" s="57"/>
      <c r="H16" s="57" t="s">
        <v>50</v>
      </c>
      <c r="I16" s="57"/>
      <c r="J16" s="57"/>
      <c r="K16" s="58"/>
      <c r="L16" s="51"/>
      <c r="M16" s="70"/>
      <c r="N16" s="70"/>
      <c r="O16" s="70"/>
      <c r="P16" s="34"/>
      <c r="Q16" s="34"/>
      <c r="R16" s="34"/>
      <c r="S16" s="59"/>
    </row>
    <row r="17" spans="2:19" ht="15" customHeight="1" x14ac:dyDescent="0.25">
      <c r="B17" s="44"/>
      <c r="C17" s="54" t="s">
        <v>2</v>
      </c>
      <c r="D17" s="69">
        <f>ROUND(12.96*D16,0)</f>
        <v>63491</v>
      </c>
      <c r="E17" s="56"/>
      <c r="F17" s="31"/>
      <c r="G17" s="57"/>
      <c r="H17" s="57" t="s">
        <v>23</v>
      </c>
      <c r="I17" s="57"/>
      <c r="J17" s="57"/>
      <c r="K17" s="58"/>
      <c r="L17" s="51"/>
      <c r="M17" s="70"/>
      <c r="N17" s="70"/>
      <c r="O17" s="70"/>
      <c r="P17" s="34"/>
      <c r="Q17" s="34"/>
      <c r="R17" s="34"/>
      <c r="S17" s="59"/>
    </row>
    <row r="18" spans="2:19" ht="15" customHeight="1" x14ac:dyDescent="0.25">
      <c r="B18" s="44"/>
      <c r="C18" s="54" t="s">
        <v>0</v>
      </c>
      <c r="D18" s="71">
        <v>17487</v>
      </c>
      <c r="E18" s="56"/>
      <c r="F18" s="31"/>
      <c r="G18" s="57"/>
      <c r="H18" s="57" t="s">
        <v>24</v>
      </c>
      <c r="I18" s="57"/>
      <c r="J18" s="57"/>
      <c r="K18" s="58"/>
      <c r="L18" s="51"/>
      <c r="M18" s="70"/>
      <c r="N18" s="70"/>
      <c r="O18" s="70"/>
      <c r="P18" s="32"/>
      <c r="Q18" s="72"/>
      <c r="R18" s="73"/>
      <c r="S18" s="74"/>
    </row>
    <row r="19" spans="2:19" ht="15" customHeight="1" x14ac:dyDescent="0.25">
      <c r="B19" s="44"/>
      <c r="C19" s="54" t="s">
        <v>3</v>
      </c>
      <c r="D19" s="69">
        <f>+D17-D18</f>
        <v>46004</v>
      </c>
      <c r="E19" s="56"/>
      <c r="F19" s="31"/>
      <c r="G19" s="57"/>
      <c r="H19" s="57" t="s">
        <v>25</v>
      </c>
      <c r="I19" s="57"/>
      <c r="J19" s="57"/>
      <c r="K19" s="58"/>
      <c r="L19" s="51"/>
      <c r="M19" s="70"/>
      <c r="N19" s="70"/>
      <c r="O19" s="70"/>
      <c r="P19" s="32"/>
      <c r="Q19" s="72"/>
      <c r="R19" s="73"/>
      <c r="S19" s="74"/>
    </row>
    <row r="20" spans="2:19" ht="15" customHeight="1" x14ac:dyDescent="0.25">
      <c r="B20" s="44"/>
      <c r="C20" s="58"/>
      <c r="D20" s="55"/>
      <c r="E20" s="56"/>
      <c r="F20" s="57"/>
      <c r="G20" s="57"/>
      <c r="H20" s="57"/>
      <c r="I20" s="57"/>
      <c r="J20" s="57"/>
      <c r="K20" s="58"/>
      <c r="L20" s="51"/>
      <c r="M20" s="70"/>
      <c r="N20" s="70"/>
      <c r="O20" s="70"/>
      <c r="P20" s="32"/>
      <c r="Q20" s="72"/>
      <c r="R20" s="73"/>
      <c r="S20" s="74"/>
    </row>
    <row r="21" spans="2:19" ht="15" customHeight="1" x14ac:dyDescent="0.25">
      <c r="B21" s="44"/>
      <c r="C21" s="58" t="s">
        <v>6</v>
      </c>
      <c r="D21" s="64" t="e">
        <f>SUM(F8:F11)</f>
        <v>#N/A</v>
      </c>
      <c r="E21" s="56"/>
      <c r="F21" s="31"/>
      <c r="G21" s="57"/>
      <c r="H21" s="57" t="s">
        <v>26</v>
      </c>
      <c r="I21" s="57"/>
      <c r="J21" s="57"/>
      <c r="K21" s="58"/>
      <c r="L21" s="51"/>
      <c r="M21" s="70"/>
      <c r="N21" s="70"/>
      <c r="O21" s="70"/>
      <c r="P21" s="32"/>
      <c r="Q21" s="72"/>
      <c r="R21" s="73"/>
      <c r="S21" s="74"/>
    </row>
    <row r="22" spans="2:19" ht="15" customHeight="1" x14ac:dyDescent="0.25">
      <c r="B22" s="44"/>
      <c r="C22" s="58"/>
      <c r="D22" s="55"/>
      <c r="E22" s="56"/>
      <c r="F22" s="57"/>
      <c r="G22" s="57"/>
      <c r="H22" s="57"/>
      <c r="I22" s="57"/>
      <c r="J22" s="57"/>
      <c r="K22" s="58"/>
      <c r="L22" s="51"/>
      <c r="M22" s="70"/>
      <c r="N22" s="70"/>
      <c r="O22" s="70"/>
      <c r="P22" s="32"/>
      <c r="Q22" s="75"/>
      <c r="R22" s="32"/>
      <c r="S22" s="74"/>
    </row>
    <row r="23" spans="2:19" ht="15" customHeight="1" x14ac:dyDescent="0.25">
      <c r="B23" s="44"/>
      <c r="C23" s="54" t="s">
        <v>14</v>
      </c>
      <c r="D23" s="76" t="e">
        <f>ROUND(+D19*ROUND(D21,2)*1.75%,0)</f>
        <v>#N/A</v>
      </c>
      <c r="E23" s="56"/>
      <c r="F23" s="31"/>
      <c r="G23" s="57"/>
      <c r="H23" s="57" t="s">
        <v>27</v>
      </c>
      <c r="I23" s="57"/>
      <c r="J23" s="57"/>
      <c r="K23" s="58"/>
      <c r="L23" s="51"/>
      <c r="M23" s="70"/>
      <c r="N23" s="70"/>
      <c r="O23" s="70"/>
      <c r="P23" s="32"/>
      <c r="Q23" s="32"/>
      <c r="R23" s="32"/>
      <c r="S23" s="77"/>
    </row>
    <row r="24" spans="2:19" ht="15" customHeight="1" x14ac:dyDescent="0.25">
      <c r="B24" s="44"/>
      <c r="C24" s="54" t="s">
        <v>15</v>
      </c>
      <c r="D24" s="78" t="e">
        <f>ROUND(D23/12,2)</f>
        <v>#N/A</v>
      </c>
      <c r="E24" s="57"/>
      <c r="F24" s="31"/>
      <c r="G24" s="57"/>
      <c r="H24" s="57"/>
      <c r="I24" s="57"/>
      <c r="J24" s="57"/>
      <c r="K24" s="58"/>
      <c r="L24" s="51"/>
      <c r="M24" s="70"/>
      <c r="N24" s="70"/>
      <c r="O24" s="70"/>
      <c r="P24" s="36"/>
      <c r="Q24" s="36"/>
      <c r="R24" s="36"/>
      <c r="S24" s="52"/>
    </row>
    <row r="25" spans="2:19" ht="15" customHeight="1" x14ac:dyDescent="0.25">
      <c r="B25" s="44"/>
      <c r="C25" s="54"/>
      <c r="D25" s="78"/>
      <c r="E25" s="57"/>
      <c r="F25" s="31"/>
      <c r="G25" s="57"/>
      <c r="H25" s="57"/>
      <c r="I25" s="57"/>
      <c r="J25" s="57"/>
      <c r="K25" s="58"/>
      <c r="L25" s="51"/>
      <c r="M25" s="70"/>
      <c r="N25" s="70"/>
      <c r="O25" s="70"/>
      <c r="P25" s="36"/>
      <c r="Q25" s="36"/>
      <c r="R25" s="36"/>
      <c r="S25" s="52"/>
    </row>
    <row r="26" spans="2:19" ht="15" customHeight="1" x14ac:dyDescent="0.25">
      <c r="B26" s="44"/>
      <c r="C26" s="54" t="s">
        <v>16</v>
      </c>
      <c r="D26" s="78" t="e">
        <f>ROUND(D23*0.8,0)</f>
        <v>#N/A</v>
      </c>
      <c r="E26" s="56"/>
      <c r="F26" s="31"/>
      <c r="G26" s="57"/>
      <c r="H26" s="57" t="s">
        <v>28</v>
      </c>
      <c r="I26" s="57"/>
      <c r="J26" s="57"/>
      <c r="K26" s="58"/>
      <c r="L26" s="51"/>
      <c r="M26" s="70"/>
      <c r="N26" s="70"/>
      <c r="O26" s="70"/>
      <c r="P26" s="36"/>
      <c r="Q26" s="36"/>
      <c r="R26" s="36"/>
      <c r="S26" s="52"/>
    </row>
    <row r="27" spans="2:19" ht="15" customHeight="1" x14ac:dyDescent="0.25">
      <c r="B27" s="44"/>
      <c r="C27" s="54" t="s">
        <v>17</v>
      </c>
      <c r="D27" s="78" t="e">
        <f>ROUND(D23*0.7,0)</f>
        <v>#N/A</v>
      </c>
      <c r="E27" s="56"/>
      <c r="F27" s="31"/>
      <c r="G27" s="57"/>
      <c r="H27" s="57" t="s">
        <v>29</v>
      </c>
      <c r="I27" s="57"/>
      <c r="J27" s="57"/>
      <c r="K27" s="58"/>
      <c r="L27" s="51"/>
      <c r="M27" s="70"/>
      <c r="N27" s="70"/>
      <c r="O27" s="70"/>
      <c r="P27" s="36"/>
      <c r="Q27" s="36"/>
      <c r="R27" s="36"/>
      <c r="S27" s="52"/>
    </row>
    <row r="28" spans="2:19" ht="15" customHeight="1" x14ac:dyDescent="0.25">
      <c r="B28" s="44"/>
      <c r="C28" s="54" t="s">
        <v>18</v>
      </c>
      <c r="D28" s="78" t="e">
        <f>ROUND(D23*0.1,0)</f>
        <v>#N/A</v>
      </c>
      <c r="E28" s="56"/>
      <c r="F28" s="31"/>
      <c r="G28" s="57"/>
      <c r="H28" s="57" t="s">
        <v>30</v>
      </c>
      <c r="I28" s="57"/>
      <c r="J28" s="57"/>
      <c r="K28" s="58"/>
      <c r="L28" s="51"/>
      <c r="M28" s="70"/>
      <c r="N28" s="70"/>
      <c r="O28" s="70"/>
      <c r="P28" s="36"/>
      <c r="Q28" s="36"/>
      <c r="R28" s="36"/>
      <c r="S28" s="52"/>
    </row>
    <row r="29" spans="2:19" ht="15" customHeight="1" x14ac:dyDescent="0.25">
      <c r="B29" s="79"/>
      <c r="C29" s="80"/>
      <c r="D29" s="81"/>
      <c r="E29" s="82"/>
      <c r="F29" s="82"/>
      <c r="G29" s="82"/>
      <c r="H29" s="82"/>
      <c r="I29" s="82"/>
      <c r="J29" s="82"/>
      <c r="K29" s="82"/>
      <c r="L29" s="83"/>
      <c r="M29" s="83"/>
      <c r="N29" s="84"/>
      <c r="O29" s="84"/>
      <c r="P29" s="85"/>
      <c r="Q29" s="85"/>
      <c r="R29" s="85"/>
      <c r="S29" s="86"/>
    </row>
    <row r="30" spans="2:19" ht="16.5" customHeight="1" x14ac:dyDescent="0.25"/>
    <row r="31" spans="2:19" ht="16.5" customHeight="1" x14ac:dyDescent="0.25">
      <c r="C31" s="90" t="s">
        <v>52</v>
      </c>
    </row>
    <row r="32" spans="2:19" ht="16.5" customHeight="1" x14ac:dyDescent="0.25">
      <c r="C32" s="31" t="s">
        <v>53</v>
      </c>
    </row>
    <row r="33" spans="3:11" ht="16.5" customHeight="1" x14ac:dyDescent="0.25">
      <c r="C33" s="31" t="s">
        <v>54</v>
      </c>
    </row>
    <row r="34" spans="3:11" ht="16.5" customHeight="1" x14ac:dyDescent="0.25">
      <c r="C34" s="31" t="s">
        <v>55</v>
      </c>
    </row>
    <row r="35" spans="3:11" ht="16.5" customHeight="1" x14ac:dyDescent="0.25">
      <c r="C35" s="31" t="s">
        <v>56</v>
      </c>
    </row>
    <row r="36" spans="3:11" ht="16.5" customHeight="1" x14ac:dyDescent="0.25"/>
    <row r="37" spans="3:11" ht="16.5" customHeight="1" x14ac:dyDescent="0.25">
      <c r="C37" s="90" t="s">
        <v>31</v>
      </c>
      <c r="H37" s="91"/>
      <c r="I37" s="91"/>
      <c r="K37" s="92"/>
    </row>
    <row r="38" spans="3:11" ht="16.5" customHeight="1" x14ac:dyDescent="0.25">
      <c r="C38" s="31" t="s">
        <v>32</v>
      </c>
      <c r="H38" s="91"/>
      <c r="I38" s="91"/>
      <c r="K38" s="92"/>
    </row>
    <row r="39" spans="3:11" ht="16.5" customHeight="1" x14ac:dyDescent="0.25">
      <c r="C39" s="31" t="s">
        <v>33</v>
      </c>
      <c r="H39" s="91"/>
      <c r="I39" s="91"/>
      <c r="K39" s="92"/>
    </row>
    <row r="40" spans="3:11" ht="16.5" customHeight="1" x14ac:dyDescent="0.25">
      <c r="C40" s="31" t="s">
        <v>34</v>
      </c>
      <c r="H40" s="91"/>
      <c r="I40" s="91"/>
      <c r="K40" s="92"/>
    </row>
    <row r="41" spans="3:11" ht="16.5" customHeight="1" x14ac:dyDescent="0.25">
      <c r="C41" s="31" t="s">
        <v>35</v>
      </c>
      <c r="H41" s="91"/>
      <c r="I41" s="91"/>
      <c r="K41" s="92"/>
    </row>
    <row r="42" spans="3:11" ht="16.5" customHeight="1" x14ac:dyDescent="0.25">
      <c r="C42" s="31" t="s">
        <v>36</v>
      </c>
      <c r="H42" s="91"/>
      <c r="I42" s="91"/>
      <c r="K42" s="92"/>
    </row>
    <row r="43" spans="3:11" x14ac:dyDescent="0.25">
      <c r="C43" s="31" t="s">
        <v>37</v>
      </c>
      <c r="H43" s="91"/>
      <c r="I43" s="31"/>
      <c r="J43" s="31"/>
      <c r="K43" s="31"/>
    </row>
    <row r="44" spans="3:11" x14ac:dyDescent="0.25">
      <c r="C44" s="31" t="s">
        <v>58</v>
      </c>
      <c r="H44" s="91"/>
      <c r="I44" s="31"/>
      <c r="J44" s="31"/>
      <c r="K44" s="31"/>
    </row>
    <row r="45" spans="3:11" ht="16.5" customHeight="1" x14ac:dyDescent="0.25">
      <c r="C45" s="31" t="s">
        <v>38</v>
      </c>
    </row>
    <row r="46" spans="3:11" x14ac:dyDescent="0.25">
      <c r="C46" s="31" t="s">
        <v>65</v>
      </c>
      <c r="D46" s="91"/>
      <c r="E46" s="91"/>
      <c r="H46" s="91"/>
      <c r="I46" s="91"/>
      <c r="K46" s="92"/>
    </row>
    <row r="47" spans="3:11" x14ac:dyDescent="0.25">
      <c r="C47" s="95"/>
      <c r="D47" s="91"/>
      <c r="E47" s="91"/>
    </row>
  </sheetData>
  <sheetProtection algorithmName="SHA-512" hashValue="FDCve92SysaasH7w5B3XQ13nz/pDnRD35TIeCUbGIHB+gjp9y+UDRtXmrgg18VoEMnrqnqS75MHGzYZzJJSMxA==" saltValue="Lik7zjOcL86+3A5Svo2zzA==" spinCount="100000" sheet="1" objects="1" scenarios="1" selectLockedCells="1"/>
  <mergeCells count="1">
    <mergeCell ref="C1:O1"/>
  </mergeCells>
  <phoneticPr fontId="2" type="noConversion"/>
  <pageMargins left="0.7" right="0.7" top="0.75" bottom="0.75" header="0.3" footer="0.3"/>
  <pageSetup paperSize="9" scale="49" orientation="landscape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0CA491-41CD-40C6-B270-10CD8AE1F18F}">
  <dimension ref="B3:L25"/>
  <sheetViews>
    <sheetView workbookViewId="0">
      <selection activeCell="G35" sqref="G35"/>
    </sheetView>
  </sheetViews>
  <sheetFormatPr defaultRowHeight="13.8" x14ac:dyDescent="0.25"/>
  <sheetData>
    <row r="3" spans="2:12" ht="21" x14ac:dyDescent="0.4">
      <c r="B3" s="1" t="s">
        <v>39</v>
      </c>
      <c r="C3" s="1"/>
      <c r="D3" s="1"/>
      <c r="E3" s="1"/>
      <c r="F3" s="1"/>
    </row>
    <row r="4" spans="2:12" ht="14.4" x14ac:dyDescent="0.3">
      <c r="B4" s="2" t="s">
        <v>40</v>
      </c>
      <c r="C4" s="3"/>
      <c r="D4" s="4" t="s">
        <v>41</v>
      </c>
      <c r="E4" s="3"/>
      <c r="F4" s="4" t="s">
        <v>42</v>
      </c>
    </row>
    <row r="5" spans="2:12" ht="14.4" x14ac:dyDescent="0.3">
      <c r="B5" s="5"/>
      <c r="C5" s="6" t="s">
        <v>43</v>
      </c>
      <c r="D5" s="7" t="s">
        <v>44</v>
      </c>
      <c r="E5" s="6" t="s">
        <v>45</v>
      </c>
      <c r="F5" s="7" t="s">
        <v>46</v>
      </c>
    </row>
    <row r="6" spans="2:12" ht="14.4" x14ac:dyDescent="0.3">
      <c r="B6" s="8">
        <v>2020</v>
      </c>
      <c r="C6" s="9">
        <v>19603</v>
      </c>
      <c r="D6" s="10">
        <v>19967</v>
      </c>
      <c r="E6" s="11">
        <v>66</v>
      </c>
      <c r="F6" s="12">
        <v>4</v>
      </c>
      <c r="H6" s="25"/>
      <c r="I6" s="24"/>
      <c r="J6" s="24"/>
    </row>
    <row r="7" spans="2:12" ht="14.4" x14ac:dyDescent="0.3">
      <c r="B7" s="13">
        <v>2021</v>
      </c>
      <c r="C7" s="14">
        <v>19968</v>
      </c>
      <c r="D7" s="15">
        <v>20332</v>
      </c>
      <c r="E7" s="16">
        <v>66</v>
      </c>
      <c r="F7" s="17">
        <v>4</v>
      </c>
      <c r="H7" s="25"/>
      <c r="I7" s="24"/>
      <c r="J7" s="24"/>
    </row>
    <row r="8" spans="2:12" ht="14.4" x14ac:dyDescent="0.3">
      <c r="B8" s="8">
        <v>2022</v>
      </c>
      <c r="C8" s="9">
        <v>20333</v>
      </c>
      <c r="D8" s="10">
        <v>20606</v>
      </c>
      <c r="E8" s="11">
        <v>66</v>
      </c>
      <c r="F8" s="18">
        <v>7</v>
      </c>
      <c r="H8" s="25"/>
      <c r="I8" s="24"/>
      <c r="J8" s="24"/>
    </row>
    <row r="9" spans="2:12" ht="14.4" x14ac:dyDescent="0.3">
      <c r="B9" s="20">
        <v>2023</v>
      </c>
      <c r="C9" s="14">
        <v>20607</v>
      </c>
      <c r="D9" s="27">
        <v>20879</v>
      </c>
      <c r="E9" s="16">
        <v>66</v>
      </c>
      <c r="F9" s="17">
        <v>10</v>
      </c>
      <c r="H9" s="25"/>
      <c r="I9" s="24"/>
      <c r="J9" s="24"/>
    </row>
    <row r="10" spans="2:12" ht="14.4" x14ac:dyDescent="0.3">
      <c r="B10" s="21">
        <v>2024</v>
      </c>
      <c r="C10" s="9">
        <v>20880</v>
      </c>
      <c r="D10" s="10">
        <v>21185</v>
      </c>
      <c r="E10" s="23">
        <v>67</v>
      </c>
      <c r="F10" s="18">
        <v>0</v>
      </c>
      <c r="H10" s="25"/>
      <c r="I10" s="24"/>
      <c r="J10" s="24"/>
    </row>
    <row r="11" spans="2:12" ht="14.4" x14ac:dyDescent="0.3">
      <c r="B11" s="13"/>
      <c r="C11" s="14">
        <v>21186</v>
      </c>
      <c r="D11" s="27">
        <v>22281</v>
      </c>
      <c r="E11" s="16">
        <v>67</v>
      </c>
      <c r="F11" s="17">
        <v>0</v>
      </c>
      <c r="H11" s="25"/>
      <c r="I11" s="24"/>
      <c r="J11" s="24"/>
    </row>
    <row r="12" spans="2:12" ht="14.4" x14ac:dyDescent="0.3">
      <c r="B12" s="98"/>
      <c r="C12" s="9">
        <v>22282</v>
      </c>
      <c r="D12" s="10"/>
      <c r="E12" s="19">
        <v>67</v>
      </c>
      <c r="F12" s="12">
        <v>3</v>
      </c>
      <c r="H12" s="25"/>
      <c r="I12" s="24"/>
      <c r="J12" s="24"/>
      <c r="L12" s="26"/>
    </row>
    <row r="13" spans="2:12" ht="14.4" x14ac:dyDescent="0.3">
      <c r="B13" s="99"/>
      <c r="C13" s="100"/>
      <c r="D13" s="101"/>
      <c r="E13" s="102"/>
      <c r="F13" s="103"/>
    </row>
    <row r="14" spans="2:12" ht="14.4" x14ac:dyDescent="0.3">
      <c r="B14" s="8"/>
      <c r="C14" s="9"/>
      <c r="D14" s="10"/>
      <c r="E14" s="11"/>
      <c r="F14" s="12"/>
    </row>
    <row r="15" spans="2:12" ht="14.4" x14ac:dyDescent="0.3">
      <c r="B15" s="13"/>
      <c r="C15" s="14"/>
      <c r="D15" s="15"/>
      <c r="E15" s="16"/>
      <c r="F15" s="17"/>
    </row>
    <row r="16" spans="2:12" ht="14.4" x14ac:dyDescent="0.3">
      <c r="B16" s="8"/>
      <c r="C16" s="9"/>
      <c r="D16" s="10"/>
      <c r="E16" s="11"/>
      <c r="F16" s="18"/>
    </row>
    <row r="17" spans="2:6" ht="14.4" x14ac:dyDescent="0.3">
      <c r="B17" s="20"/>
      <c r="C17" s="14"/>
      <c r="D17" s="27"/>
      <c r="E17" s="16"/>
      <c r="F17" s="17"/>
    </row>
    <row r="18" spans="2:6" ht="14.4" x14ac:dyDescent="0.3">
      <c r="B18" s="21"/>
      <c r="C18" s="22"/>
      <c r="D18" s="18"/>
      <c r="E18" s="23"/>
      <c r="F18" s="18"/>
    </row>
    <row r="19" spans="2:6" ht="14.4" x14ac:dyDescent="0.3">
      <c r="B19" s="104"/>
      <c r="C19" s="105"/>
      <c r="D19" s="106"/>
      <c r="E19" s="105"/>
      <c r="F19" s="106"/>
    </row>
    <row r="21" spans="2:6" x14ac:dyDescent="0.25">
      <c r="B21" t="s">
        <v>59</v>
      </c>
    </row>
    <row r="22" spans="2:6" x14ac:dyDescent="0.25">
      <c r="B22" t="s">
        <v>60</v>
      </c>
    </row>
    <row r="23" spans="2:6" x14ac:dyDescent="0.25">
      <c r="B23" t="s">
        <v>61</v>
      </c>
    </row>
    <row r="24" spans="2:6" x14ac:dyDescent="0.25">
      <c r="B24" t="s">
        <v>57</v>
      </c>
    </row>
    <row r="25" spans="2:6" x14ac:dyDescent="0.25">
      <c r="B25" t="s">
        <v>62</v>
      </c>
    </row>
  </sheetData>
  <sheetProtection algorithmName="SHA-512" hashValue="gAE9yWv1PwmNuVK0YjlUMlPpIaOecnlOO2KhtOrDU8zFiaX76FGqxMoE5kZFN2p47mQeRbVAaneVILEBcFp0PQ==" saltValue="oOx/ln4LXBctfOjfDCj4+Q==" spinCount="100000" sheet="1" objects="1" scenarios="1" selectLockedCells="1" selectUnlockedCell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529F09-853C-4DC1-83FB-0C09D3E7985F}">
  <dimension ref="A1:B25"/>
  <sheetViews>
    <sheetView workbookViewId="0">
      <selection activeCell="E19" sqref="E19"/>
    </sheetView>
  </sheetViews>
  <sheetFormatPr defaultRowHeight="13.8" x14ac:dyDescent="0.25"/>
  <sheetData>
    <row r="1" spans="1:2" x14ac:dyDescent="0.25">
      <c r="A1" s="29" t="s">
        <v>63</v>
      </c>
      <c r="B1" s="28"/>
    </row>
    <row r="2" spans="1:2" x14ac:dyDescent="0.25">
      <c r="A2" s="28"/>
      <c r="B2" s="28"/>
    </row>
    <row r="3" spans="1:2" ht="14.4" x14ac:dyDescent="0.3">
      <c r="A3" s="30">
        <v>-2</v>
      </c>
      <c r="B3" s="30">
        <v>3468</v>
      </c>
    </row>
    <row r="4" spans="1:2" ht="14.4" x14ac:dyDescent="0.3">
      <c r="A4" s="30">
        <v>-1</v>
      </c>
      <c r="B4" s="30">
        <v>3468</v>
      </c>
    </row>
    <row r="5" spans="1:2" x14ac:dyDescent="0.25">
      <c r="A5" s="28">
        <v>0</v>
      </c>
      <c r="B5">
        <v>3468</v>
      </c>
    </row>
    <row r="6" spans="1:2" x14ac:dyDescent="0.25">
      <c r="A6" s="28">
        <v>1</v>
      </c>
      <c r="B6">
        <v>3527</v>
      </c>
    </row>
    <row r="7" spans="1:2" x14ac:dyDescent="0.25">
      <c r="A7" s="28">
        <v>2</v>
      </c>
      <c r="B7">
        <v>3604</v>
      </c>
    </row>
    <row r="8" spans="1:2" x14ac:dyDescent="0.25">
      <c r="A8" s="28">
        <v>3</v>
      </c>
      <c r="B8">
        <v>3677</v>
      </c>
    </row>
    <row r="9" spans="1:2" x14ac:dyDescent="0.25">
      <c r="A9" s="28">
        <v>4</v>
      </c>
      <c r="B9">
        <v>3732</v>
      </c>
    </row>
    <row r="10" spans="1:2" x14ac:dyDescent="0.25">
      <c r="A10" s="28">
        <v>5</v>
      </c>
      <c r="B10">
        <v>3790</v>
      </c>
    </row>
    <row r="11" spans="1:2" x14ac:dyDescent="0.25">
      <c r="A11" s="28">
        <v>6</v>
      </c>
      <c r="B11">
        <v>3849</v>
      </c>
    </row>
    <row r="12" spans="1:2" x14ac:dyDescent="0.25">
      <c r="A12" s="28">
        <v>7</v>
      </c>
      <c r="B12">
        <v>3904</v>
      </c>
    </row>
    <row r="13" spans="1:2" x14ac:dyDescent="0.25">
      <c r="A13" s="28">
        <v>8</v>
      </c>
      <c r="B13">
        <v>3978</v>
      </c>
    </row>
    <row r="14" spans="1:2" x14ac:dyDescent="0.25">
      <c r="A14" s="28">
        <v>9</v>
      </c>
      <c r="B14">
        <v>4054</v>
      </c>
    </row>
    <row r="15" spans="1:2" x14ac:dyDescent="0.25">
      <c r="A15" s="28">
        <v>10</v>
      </c>
      <c r="B15">
        <v>4130</v>
      </c>
    </row>
    <row r="16" spans="1:2" x14ac:dyDescent="0.25">
      <c r="A16" s="28">
        <v>11</v>
      </c>
      <c r="B16">
        <v>4215</v>
      </c>
    </row>
    <row r="17" spans="1:2" x14ac:dyDescent="0.25">
      <c r="A17" s="28">
        <v>12</v>
      </c>
      <c r="B17">
        <v>4281</v>
      </c>
    </row>
    <row r="18" spans="1:2" x14ac:dyDescent="0.25">
      <c r="A18" s="28">
        <v>13</v>
      </c>
      <c r="B18">
        <v>4359</v>
      </c>
    </row>
    <row r="19" spans="1:2" x14ac:dyDescent="0.25">
      <c r="A19" s="28">
        <v>14</v>
      </c>
      <c r="B19">
        <v>4431</v>
      </c>
    </row>
    <row r="20" spans="1:2" x14ac:dyDescent="0.25">
      <c r="A20" s="28">
        <v>15</v>
      </c>
      <c r="B20">
        <v>4513</v>
      </c>
    </row>
    <row r="21" spans="1:2" x14ac:dyDescent="0.25">
      <c r="A21" s="28">
        <v>16</v>
      </c>
      <c r="B21">
        <v>4616</v>
      </c>
    </row>
    <row r="22" spans="1:2" x14ac:dyDescent="0.25">
      <c r="A22" s="28">
        <v>17</v>
      </c>
      <c r="B22">
        <v>4734</v>
      </c>
    </row>
    <row r="23" spans="1:2" x14ac:dyDescent="0.25">
      <c r="A23" s="28">
        <v>18</v>
      </c>
      <c r="B23">
        <v>4783</v>
      </c>
    </row>
    <row r="24" spans="1:2" x14ac:dyDescent="0.25">
      <c r="A24" s="28">
        <v>19</v>
      </c>
      <c r="B24">
        <v>4843</v>
      </c>
    </row>
    <row r="25" spans="1:2" x14ac:dyDescent="0.25">
      <c r="A25" s="28">
        <v>20</v>
      </c>
      <c r="B25">
        <v>4899</v>
      </c>
    </row>
  </sheetData>
  <sheetProtection algorithmName="SHA-512" hashValue="XSaDYGM+CpdpjeLp4nsnJFEIbwIy1TEHQlht7+XTV6O7Ll6nd70mchthNZ+KRRpHJNrcInBnSNCmrdsW0QItUQ==" saltValue="n8bkxiLXUCLYii1HDP46Hw==" spinCount="100000" sheet="1" objects="1" scenario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8ACA2A8CBB1434FAC7355D8E3FCB556" ma:contentTypeVersion="14" ma:contentTypeDescription="Een nieuw document maken." ma:contentTypeScope="" ma:versionID="07095313d665e25485c1235d8e409e58">
  <xsd:schema xmlns:xsd="http://www.w3.org/2001/XMLSchema" xmlns:xs="http://www.w3.org/2001/XMLSchema" xmlns:p="http://schemas.microsoft.com/office/2006/metadata/properties" xmlns:ns2="70d1a8b8-890d-4298-b3ae-9ec7cba01158" xmlns:ns3="ec5e69af-7392-4b9b-be92-39e8e642d42a" targetNamespace="http://schemas.microsoft.com/office/2006/metadata/properties" ma:root="true" ma:fieldsID="30bc5e4003f3f898ec368fa91f7c6838" ns2:_="" ns3:_="">
    <xsd:import namespace="70d1a8b8-890d-4298-b3ae-9ec7cba01158"/>
    <xsd:import namespace="ec5e69af-7392-4b9b-be92-39e8e642d42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d1a8b8-890d-4298-b3ae-9ec7cba0115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Afbeeldingtags" ma:readOnly="false" ma:fieldId="{5cf76f15-5ced-4ddc-b409-7134ff3c332f}" ma:taxonomyMulti="true" ma:sspId="a825df3f-f318-416a-9d23-8abdfb30a09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5e69af-7392-4b9b-be92-39e8e642d42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0bf45579-45b3-4099-a41d-52b13ebd7aa1}" ma:internalName="TaxCatchAll" ma:showField="CatchAllData" ma:web="ec5e69af-7392-4b9b-be92-39e8e642d42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0d1a8b8-890d-4298-b3ae-9ec7cba01158">
      <Terms xmlns="http://schemas.microsoft.com/office/infopath/2007/PartnerControls"/>
    </lcf76f155ced4ddcb4097134ff3c332f>
    <TaxCatchAll xmlns="ec5e69af-7392-4b9b-be92-39e8e642d42a" xsi:nil="true"/>
  </documentManagement>
</p:properties>
</file>

<file path=customXml/itemProps1.xml><?xml version="1.0" encoding="utf-8"?>
<ds:datastoreItem xmlns:ds="http://schemas.openxmlformats.org/officeDocument/2006/customXml" ds:itemID="{18AC45C9-BA99-4C98-BA10-91495DB9A56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4062A87-9348-4AD9-AD10-06CD92111FC4}"/>
</file>

<file path=customXml/itemProps3.xml><?xml version="1.0" encoding="utf-8"?>
<ds:datastoreItem xmlns:ds="http://schemas.openxmlformats.org/officeDocument/2006/customXml" ds:itemID="{CA5B98D7-38EE-46F6-9C4B-320A21409E33}">
  <ds:schemaRefs>
    <ds:schemaRef ds:uri="http://schemas.microsoft.com/office/infopath/2007/PartnerControls"/>
    <ds:schemaRef ds:uri="70d1a8b8-890d-4298-b3ae-9ec7cba01158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3</vt:i4>
      </vt:variant>
      <vt:variant>
        <vt:lpstr>Benoemde bereiken</vt:lpstr>
      </vt:variant>
      <vt:variant>
        <vt:i4>1</vt:i4>
      </vt:variant>
    </vt:vector>
  </HeadingPairs>
  <TitlesOfParts>
    <vt:vector size="4" baseType="lpstr">
      <vt:lpstr>Voorbeeldberekening</vt:lpstr>
      <vt:lpstr>AOW-datum</vt:lpstr>
      <vt:lpstr>Traktementstabel B</vt:lpstr>
      <vt:lpstr>Voorbeeldberekening!Afdrukbereik</vt:lpstr>
    </vt:vector>
  </TitlesOfParts>
  <Company>Van Harten PensioenController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Your User Name</dc:creator>
  <cp:lastModifiedBy>David van Harten</cp:lastModifiedBy>
  <cp:lastPrinted>2015-10-27T13:34:41Z</cp:lastPrinted>
  <dcterms:created xsi:type="dcterms:W3CDTF">2009-09-25T08:05:13Z</dcterms:created>
  <dcterms:modified xsi:type="dcterms:W3CDTF">2023-09-13T09:49:12Z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0x010100D8ACA2A8CBB1434FAC7355D8E3FCB556</vt:lpwstr>
  </property>
  <property fmtid="{D5CDD505-2E9C-101B-9397-08002B2CF9AE}" pid="3" name="Order">
    <vt:r8>1711800</vt:r8>
  </property>
</Properties>
</file>