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https://steunpuntkerkenwerk-my.sharepoint.com/personal/d_vanharten_steunpuntkerkenwerk_nl/Documents/Website/"/>
    </mc:Choice>
  </mc:AlternateContent>
  <xr:revisionPtr revIDLastSave="17" documentId="8_{457DF54B-4B81-4B3F-A872-587168E677BF}" xr6:coauthVersionLast="45" xr6:coauthVersionMax="45" xr10:uidLastSave="{C61FDF1E-AEC2-42BF-9CC0-E701FD24333D}"/>
  <bookViews>
    <workbookView xWindow="22932" yWindow="-108" windowWidth="23256" windowHeight="12576" xr2:uid="{00000000-000D-0000-FFFF-FFFF00000000}"/>
  </bookViews>
  <sheets>
    <sheet name="Voorbeeldberekening" sheetId="1" r:id="rId1"/>
    <sheet name="AOW-datum" sheetId="2" state="hidden" r:id="rId2"/>
    <sheet name="Traktementstabel B" sheetId="3" state="hidden" r:id="rId3"/>
  </sheets>
  <definedNames>
    <definedName name="_xlnm.Print_Area" localSheetId="0">Voorbeeldberekening!$A$1:$T$47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 s="1"/>
  <c r="D6" i="1"/>
  <c r="D12" i="1" l="1"/>
  <c r="F11" i="1" l="1"/>
  <c r="F10" i="1"/>
  <c r="F8" i="1"/>
  <c r="F9" i="1"/>
  <c r="D17" i="1"/>
  <c r="D19" i="1" s="1"/>
  <c r="D21" i="1" l="1"/>
  <c r="D23" i="1" s="1"/>
  <c r="F12" i="1"/>
  <c r="D24" i="1" l="1"/>
  <c r="D28" i="1"/>
  <c r="D26" i="1"/>
  <c r="D27" i="1"/>
</calcChain>
</file>

<file path=xl/sharedStrings.xml><?xml version="1.0" encoding="utf-8"?>
<sst xmlns="http://schemas.openxmlformats.org/spreadsheetml/2006/main" count="61" uniqueCount="60">
  <si>
    <t>Franchise</t>
  </si>
  <si>
    <t>Datum predikant</t>
  </si>
  <si>
    <t>Full time traktement</t>
  </si>
  <si>
    <t>Uitkeringsgrondslag</t>
  </si>
  <si>
    <t>Emeritaatsdatum</t>
  </si>
  <si>
    <t>Traktement jaar</t>
  </si>
  <si>
    <t>Ambtsjaren</t>
  </si>
  <si>
    <t>Ambtsjaren voor inschaling</t>
  </si>
  <si>
    <t>Deeltijd%</t>
  </si>
  <si>
    <t>Datum wijziging 1</t>
  </si>
  <si>
    <t>Datum emeritaat</t>
  </si>
  <si>
    <t>Maandtraktement</t>
  </si>
  <si>
    <t>Datum wijziging 2</t>
  </si>
  <si>
    <t>Datum wijziging 3</t>
  </si>
  <si>
    <t>Uitkering  per jaar:</t>
  </si>
  <si>
    <t>Uitkering  per maand:</t>
  </si>
  <si>
    <t>Weduweuitkering voor AOW-leeftijd</t>
  </si>
  <si>
    <t>Weduweuitkering na AOW-leeftijd</t>
  </si>
  <si>
    <t>Wezenuitkering</t>
  </si>
  <si>
    <t>Dit is de AOW-datum of een later gekozen tijdstip.</t>
  </si>
  <si>
    <t>Vul hier de datum in waarop u predikant bent geworden en het deeltijdpercentage.</t>
  </si>
  <si>
    <t>Vul hier de datum in waarop u meer of minder bent gaan werken en het deeltijdpercentage.</t>
  </si>
  <si>
    <t>Als er geen wijzigingen zijn, dan vult u alleen de eerste regel in.</t>
  </si>
  <si>
    <t>Maandtraktement x 12 + 8% vakantietoeslag.</t>
  </si>
  <si>
    <t>10/7 maal de zelfstandige AOW.</t>
  </si>
  <si>
    <t>Fullt time traktement minus de franchise</t>
  </si>
  <si>
    <t>Aantal jaren dat meetelt voor de bepaling van de hoogte.</t>
  </si>
  <si>
    <t>Uitkeringsgrondslag x ambtsjaren x 1,75%.</t>
  </si>
  <si>
    <t>80% van de uitkering wegens leeftijd.</t>
  </si>
  <si>
    <t>70% van de uitkering wegens leeftijd.</t>
  </si>
  <si>
    <t>10% van de uitkering wegens leeftijd.</t>
  </si>
  <si>
    <t>Opmerkingen:</t>
  </si>
  <si>
    <t xml:space="preserve">    Van personen die geboren zijn na 30 september 1957 is de exacte AOW-leeftijd nog niet bekend. Maar deze is minimaal 67 jaar. 5 jaar van te voren wordt de exacte AOW-leeftijd bekend gemaakt. </t>
  </si>
  <si>
    <t>1. Deze berekening is bedoeld voor predikanten verbonden aan de Gereformeerde Kerk vrijgemaakt, als u predikant geweest bent geldt een andere berekening.</t>
  </si>
  <si>
    <t>2. In deze berekening wordt geen rekening gehouden met arbeidsongeschiktheid langer dan 1 jaar.</t>
  </si>
  <si>
    <t xml:space="preserve">3. De uitkering per jaar is een indicatie van het bedrag dat u ontvangt als u met leeftijdsemeritaat gaat. </t>
  </si>
  <si>
    <t>4. De berekening is gemaakt met cijfers van dit jaar.</t>
  </si>
  <si>
    <t>5. Berekeningen zijn gebaseerd op de bestaande statuten en reglementen. Als deze worden gewijzigd kan dat direct invloed hebben op bovengenoemde berekeningen.</t>
  </si>
  <si>
    <t>6. De emeritaatsdatum is gelijk aan de datum waarop de overheid een AOW-uitkering verstrekt.</t>
  </si>
  <si>
    <t>7. Het uitkeringsreglement kunt u vinden op de site onder het kopje reglementen.</t>
  </si>
  <si>
    <t>AOW leeftijd</t>
  </si>
  <si>
    <t>Jaar</t>
  </si>
  <si>
    <t xml:space="preserve">Geboortedatum </t>
  </si>
  <si>
    <t>AOW-ingangsdatum</t>
  </si>
  <si>
    <t>van maand</t>
  </si>
  <si>
    <t>t/m maand</t>
  </si>
  <si>
    <t>Jaar +</t>
  </si>
  <si>
    <t>maanden</t>
  </si>
  <si>
    <t>Geboortedatum</t>
  </si>
  <si>
    <t>Tabel 2020</t>
  </si>
  <si>
    <t>Jaar waarover de berekening wordt uitgevoerd.</t>
  </si>
  <si>
    <t>Vul hier uw geboortedatum in.</t>
  </si>
  <si>
    <t>Maandtraktement conform SKW.</t>
  </si>
  <si>
    <t>Inschaling conform SKW.</t>
  </si>
  <si>
    <t>Invulinstructie:</t>
  </si>
  <si>
    <t>1. Vul uw geboortedatum in als volgt: 00-00-0000.</t>
  </si>
  <si>
    <t>2. Vul de datum in waarop u in uw eerste gemeente bent bevestigd als predikant, let op de datumnotatie: 00-00-0000.</t>
  </si>
  <si>
    <t>3. Vul het deeltijdpercentage in zoals afgesproken in uw beroepingsbrief.</t>
  </si>
  <si>
    <t>4. Als u later in uw loopbaan meer of minder bent gaan werken, dan kunt in dat aangeven in de daaropvolgende regels.</t>
  </si>
  <si>
    <t>Rekenmodel Uitkering wegens leeftijd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</si>
</sst>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&quot;€&quot;\ #,##0.00"/>
  </numFmts>
  <fonts count="23" x14ac:knownFonts="1">
    <font>
      <sz val="11"/>
      <color theme="1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theme="1"/>
      <name val="Century Gothic"/>
      <family val="2"/>
    </font>
    <font>
      <i/>
      <sz val="8"/>
      <color indexed="10"/>
      <name val="Century Gothic"/>
      <family val="2"/>
    </font>
    <font>
      <sz val="8"/>
      <color indexed="8"/>
      <name val="Century Gothic"/>
      <family val="2"/>
    </font>
    <font>
      <sz val="11"/>
      <color rgb="FFFF0000"/>
      <name val="Century Gothic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indexed="10"/>
      <name val="Century Gothic"/>
      <family val="2"/>
    </font>
    <font>
      <i/>
      <sz val="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color indexed="8"/>
      <name val="Century Gothic"/>
      <family val="2"/>
    </font>
    <font>
      <i/>
      <sz val="10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i/>
      <sz val="11"/>
      <color indexed="10"/>
      <name val="Century Gothic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entury Gothic"/>
      <family val="2"/>
    </font>
    <font>
      <sz val="7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20" fillId="0" borderId="9" xfId="0" applyFont="1" applyBorder="1"/>
    <xf numFmtId="0" fontId="19" fillId="3" borderId="10" xfId="0" applyFont="1" applyFill="1" applyBorder="1" applyAlignment="1">
      <alignment horizontal="right"/>
    </xf>
    <xf numFmtId="0" fontId="19" fillId="3" borderId="10" xfId="0" applyFont="1" applyFill="1" applyBorder="1"/>
    <xf numFmtId="0" fontId="19" fillId="3" borderId="11" xfId="0" applyFont="1" applyFill="1" applyBorder="1" applyAlignment="1">
      <alignment horizontal="right"/>
    </xf>
    <xf numFmtId="0" fontId="19" fillId="3" borderId="12" xfId="0" applyFont="1" applyFill="1" applyBorder="1"/>
    <xf numFmtId="0" fontId="19" fillId="3" borderId="12" xfId="0" applyFont="1" applyFill="1" applyBorder="1" applyAlignment="1">
      <alignment horizontal="right"/>
    </xf>
    <xf numFmtId="0" fontId="19" fillId="3" borderId="13" xfId="0" applyFont="1" applyFill="1" applyBorder="1" applyAlignment="1">
      <alignment horizontal="right"/>
    </xf>
    <xf numFmtId="0" fontId="19" fillId="4" borderId="14" xfId="0" applyFont="1" applyFill="1" applyBorder="1"/>
    <xf numFmtId="17" fontId="0" fillId="4" borderId="15" xfId="0" applyNumberFormat="1" applyFill="1" applyBorder="1"/>
    <xf numFmtId="17" fontId="0" fillId="4" borderId="16" xfId="0" applyNumberFormat="1" applyFill="1" applyBorder="1"/>
    <xf numFmtId="0" fontId="0" fillId="4" borderId="15" xfId="0" applyFill="1" applyBorder="1"/>
    <xf numFmtId="0" fontId="0" fillId="4" borderId="16" xfId="0" applyFill="1" applyBorder="1"/>
    <xf numFmtId="0" fontId="19" fillId="5" borderId="14" xfId="0" applyFont="1" applyFill="1" applyBorder="1"/>
    <xf numFmtId="17" fontId="0" fillId="5" borderId="15" xfId="0" applyNumberFormat="1" applyFill="1" applyBorder="1"/>
    <xf numFmtId="17" fontId="0" fillId="5" borderId="16" xfId="0" applyNumberFormat="1" applyFill="1" applyBorder="1"/>
    <xf numFmtId="0" fontId="0" fillId="5" borderId="15" xfId="0" applyFill="1" applyBorder="1"/>
    <xf numFmtId="0" fontId="0" fillId="5" borderId="16" xfId="0" applyFill="1" applyBorder="1"/>
    <xf numFmtId="0" fontId="0" fillId="4" borderId="16" xfId="0" applyFill="1" applyBorder="1" applyAlignment="1">
      <alignment horizontal="right"/>
    </xf>
    <xf numFmtId="17" fontId="0" fillId="4" borderId="12" xfId="0" applyNumberFormat="1" applyFill="1" applyBorder="1"/>
    <xf numFmtId="0" fontId="0" fillId="4" borderId="12" xfId="0" applyFill="1" applyBorder="1"/>
    <xf numFmtId="0" fontId="19" fillId="5" borderId="15" xfId="0" applyFont="1" applyFill="1" applyBorder="1"/>
    <xf numFmtId="0" fontId="19" fillId="4" borderId="14" xfId="0" applyFont="1" applyFill="1" applyBorder="1" applyAlignment="1">
      <alignment horizontal="right"/>
    </xf>
    <xf numFmtId="17" fontId="0" fillId="4" borderId="15" xfId="0" applyNumberFormat="1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0" fillId="0" borderId="0" xfId="0" applyFill="1" applyBorder="1"/>
    <xf numFmtId="17" fontId="0" fillId="0" borderId="0" xfId="0" applyNumberFormat="1" applyFill="1" applyBorder="1"/>
    <xf numFmtId="0" fontId="19" fillId="0" borderId="0" xfId="0" applyFont="1" applyFill="1" applyBorder="1"/>
    <xf numFmtId="0" fontId="0" fillId="0" borderId="0" xfId="0" applyFill="1" applyBorder="1" applyAlignment="1">
      <alignment horizontal="right"/>
    </xf>
    <xf numFmtId="17" fontId="0" fillId="5" borderId="0" xfId="0" applyNumberFormat="1" applyFill="1" applyBorder="1"/>
    <xf numFmtId="0" fontId="19" fillId="4" borderId="12" xfId="0" applyFont="1" applyFill="1" applyBorder="1"/>
    <xf numFmtId="17" fontId="0" fillId="4" borderId="9" xfId="0" applyNumberFormat="1" applyFill="1" applyBorder="1"/>
    <xf numFmtId="0" fontId="0" fillId="4" borderId="13" xfId="0" applyFill="1" applyBorder="1"/>
    <xf numFmtId="0" fontId="3" fillId="0" borderId="0" xfId="0" applyFont="1"/>
    <xf numFmtId="0" fontId="21" fillId="0" borderId="0" xfId="0" applyFont="1"/>
    <xf numFmtId="0" fontId="0" fillId="0" borderId="0" xfId="0" applyFont="1"/>
    <xf numFmtId="0" fontId="22" fillId="0" borderId="0" xfId="0" applyFont="1"/>
    <xf numFmtId="0" fontId="3" fillId="0" borderId="0" xfId="0" applyFont="1" applyAlignment="1" applyProtection="1">
      <alignment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3" fillId="2" borderId="0" xfId="0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right" vertical="center"/>
      <protection hidden="1"/>
    </xf>
    <xf numFmtId="0" fontId="3" fillId="2" borderId="1" xfId="0" applyNumberFormat="1" applyFont="1" applyFill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14" fontId="16" fillId="5" borderId="0" xfId="0" applyNumberFormat="1" applyFont="1" applyFill="1" applyBorder="1" applyAlignment="1" applyProtection="1">
      <alignment horizontal="right" vertical="center"/>
      <protection locked="0"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Alignment="1" applyProtection="1">
      <alignment horizontal="left" vertical="center"/>
      <protection hidden="1"/>
    </xf>
    <xf numFmtId="0" fontId="7" fillId="2" borderId="0" xfId="1" applyNumberFormat="1" applyFont="1" applyFill="1" applyBorder="1" applyAlignment="1" applyProtection="1">
      <alignment horizontal="left" vertical="center"/>
      <protection hidden="1"/>
    </xf>
    <xf numFmtId="14" fontId="17" fillId="2" borderId="0" xfId="0" applyNumberFormat="1" applyFont="1" applyFill="1" applyBorder="1" applyAlignment="1" applyProtection="1">
      <alignment horizontal="left" vertical="center"/>
      <protection hidden="1"/>
    </xf>
    <xf numFmtId="0" fontId="3" fillId="2" borderId="0" xfId="0" applyNumberFormat="1" applyFont="1" applyFill="1" applyBorder="1" applyAlignment="1" applyProtection="1">
      <alignment vertical="center" textRotation="75" wrapText="1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4" fillId="2" borderId="5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NumberFormat="1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14" fontId="3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right"/>
      <protection hidden="1"/>
    </xf>
    <xf numFmtId="0" fontId="7" fillId="0" borderId="0" xfId="0" applyNumberFormat="1" applyFont="1" applyFill="1" applyAlignment="1" applyProtection="1">
      <alignment horizontal="left"/>
      <protection hidden="1"/>
    </xf>
    <xf numFmtId="0" fontId="3" fillId="0" borderId="0" xfId="0" applyNumberFormat="1" applyFont="1" applyFill="1" applyAlignment="1" applyProtection="1">
      <alignment horizontal="left"/>
      <protection hidden="1"/>
    </xf>
    <xf numFmtId="0" fontId="3" fillId="2" borderId="5" xfId="0" applyNumberFormat="1" applyFont="1" applyFill="1" applyBorder="1" applyAlignment="1" applyProtection="1">
      <alignment horizontal="left" vertical="center"/>
      <protection hidden="1"/>
    </xf>
    <xf numFmtId="14" fontId="3" fillId="5" borderId="0" xfId="0" applyNumberFormat="1" applyFont="1" applyFill="1" applyAlignment="1" applyProtection="1">
      <alignment horizontal="right"/>
      <protection locked="0" hidden="1"/>
    </xf>
    <xf numFmtId="10" fontId="3" fillId="5" borderId="0" xfId="0" applyNumberFormat="1" applyFont="1" applyFill="1" applyAlignment="1" applyProtection="1">
      <alignment horizontal="right"/>
      <protection locked="0"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8" fillId="0" borderId="0" xfId="0" applyFont="1" applyFill="1" applyProtection="1">
      <protection hidden="1"/>
    </xf>
    <xf numFmtId="2" fontId="14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1" fontId="3" fillId="0" borderId="0" xfId="0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Alignment="1" applyProtection="1">
      <alignment horizontal="right"/>
      <protection hidden="1"/>
    </xf>
    <xf numFmtId="14" fontId="3" fillId="0" borderId="0" xfId="0" applyNumberFormat="1" applyFont="1" applyFill="1" applyBorder="1" applyAlignment="1" applyProtection="1">
      <alignment horizontal="right" vertical="center"/>
      <protection hidden="1"/>
    </xf>
    <xf numFmtId="10" fontId="3" fillId="0" borderId="0" xfId="0" applyNumberFormat="1" applyFont="1" applyFill="1" applyBorder="1" applyAlignment="1" applyProtection="1">
      <alignment horizontal="right" vertical="center"/>
      <protection hidden="1"/>
    </xf>
    <xf numFmtId="2" fontId="3" fillId="2" borderId="5" xfId="0" applyNumberFormat="1" applyFont="1" applyFill="1" applyBorder="1" applyAlignment="1" applyProtection="1">
      <alignment horizontal="right" vertical="center"/>
      <protection hidden="1"/>
    </xf>
    <xf numFmtId="14" fontId="3" fillId="2" borderId="0" xfId="0" applyNumberFormat="1" applyFont="1" applyFill="1" applyBorder="1" applyAlignment="1" applyProtection="1">
      <alignment vertical="center"/>
      <protection hidden="1"/>
    </xf>
    <xf numFmtId="165" fontId="15" fillId="0" borderId="0" xfId="0" applyNumberFormat="1" applyFont="1" applyFill="1" applyAlignment="1" applyProtection="1">
      <alignment horizontal="right"/>
      <protection hidden="1"/>
    </xf>
    <xf numFmtId="2" fontId="6" fillId="2" borderId="5" xfId="0" applyNumberFormat="1" applyFont="1" applyFill="1" applyBorder="1" applyAlignment="1" applyProtection="1">
      <alignment horizontal="right" vertical="center"/>
      <protection hidden="1"/>
    </xf>
    <xf numFmtId="165" fontId="16" fillId="0" borderId="0" xfId="0" applyNumberFormat="1" applyFont="1" applyFill="1" applyAlignment="1" applyProtection="1">
      <alignment horizontal="right"/>
      <protection hidden="1"/>
    </xf>
    <xf numFmtId="0" fontId="3" fillId="0" borderId="0" xfId="0" applyFont="1" applyFill="1" applyAlignment="1" applyProtection="1">
      <protection hidden="1"/>
    </xf>
    <xf numFmtId="0" fontId="3" fillId="2" borderId="6" xfId="0" applyFont="1" applyFill="1" applyBorder="1" applyAlignment="1" applyProtection="1">
      <alignment vertical="center"/>
      <protection hidden="1"/>
    </xf>
    <xf numFmtId="0" fontId="3" fillId="0" borderId="7" xfId="0" applyFont="1" applyFill="1" applyBorder="1" applyProtection="1">
      <protection hidden="1"/>
    </xf>
    <xf numFmtId="3" fontId="3" fillId="0" borderId="7" xfId="0" applyNumberFormat="1" applyFont="1" applyFill="1" applyBorder="1" applyAlignment="1" applyProtection="1">
      <alignment horizontal="right"/>
      <protection hidden="1"/>
    </xf>
    <xf numFmtId="0" fontId="3" fillId="0" borderId="7" xfId="0" applyNumberFormat="1" applyFont="1" applyFill="1" applyBorder="1" applyAlignment="1" applyProtection="1">
      <alignment horizontal="left"/>
      <protection hidden="1"/>
    </xf>
    <xf numFmtId="0" fontId="7" fillId="2" borderId="7" xfId="0" applyFont="1" applyFill="1" applyBorder="1" applyAlignment="1" applyProtection="1">
      <alignment vertical="center"/>
      <protection hidden="1"/>
    </xf>
    <xf numFmtId="0" fontId="10" fillId="2" borderId="7" xfId="0" applyFont="1" applyFill="1" applyBorder="1" applyAlignment="1" applyProtection="1">
      <alignment vertical="center"/>
      <protection hidden="1"/>
    </xf>
    <xf numFmtId="0" fontId="4" fillId="2" borderId="7" xfId="0" applyFont="1" applyFill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4" fontId="7" fillId="0" borderId="0" xfId="0" applyNumberFormat="1" applyFont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horizontal="left" vertical="center"/>
      <protection locked="0" hidden="1"/>
    </xf>
    <xf numFmtId="0" fontId="3" fillId="0" borderId="0" xfId="0" applyNumberFormat="1" applyFont="1" applyAlignment="1" applyProtection="1">
      <alignment horizontal="left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5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11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Alignment="1" applyProtection="1">
      <alignment horizontal="left"/>
      <protection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C2CB7F"/>
      <color rgb="FFCCFFCC"/>
      <color rgb="FFCCFF99"/>
      <color rgb="FF00D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470535</xdr:colOff>
      <xdr:row>0</xdr:row>
      <xdr:rowOff>160020</xdr:rowOff>
    </xdr:from>
    <xdr:to>
      <xdr:col>18</xdr:col>
      <xdr:colOff>48390</xdr:colOff>
      <xdr:row>1</xdr:row>
      <xdr:rowOff>24386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72060" y="160020"/>
          <a:ext cx="1216155" cy="816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VSE">
      <a:dk1>
        <a:srgbClr val="21394C"/>
      </a:dk1>
      <a:lt1>
        <a:sysClr val="window" lastClr="FFFFFF"/>
      </a:lt1>
      <a:dk2>
        <a:srgbClr val="D7E2AB"/>
      </a:dk2>
      <a:lt2>
        <a:srgbClr val="E9E8E9"/>
      </a:lt2>
      <a:accent1>
        <a:srgbClr val="21394C"/>
      </a:accent1>
      <a:accent2>
        <a:srgbClr val="679CCB"/>
      </a:accent2>
      <a:accent3>
        <a:srgbClr val="D7E2AB"/>
      </a:accent3>
      <a:accent4>
        <a:srgbClr val="E9E8E9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7"/>
  <sheetViews>
    <sheetView showGridLines="0" tabSelected="1" zoomScaleNormal="100" workbookViewId="0">
      <selection activeCell="D4" sqref="D4"/>
    </sheetView>
  </sheetViews>
  <sheetFormatPr defaultColWidth="8.75" defaultRowHeight="16.5" x14ac:dyDescent="0.2"/>
  <cols>
    <col min="1" max="1" width="1.625" style="41" customWidth="1"/>
    <col min="2" max="2" width="1.75" style="41" customWidth="1"/>
    <col min="3" max="3" width="34.5" style="41" customWidth="1"/>
    <col min="4" max="4" width="14.75" style="117" customWidth="1"/>
    <col min="5" max="5" width="7.875" style="117" bestFit="1" customWidth="1"/>
    <col min="6" max="6" width="8.25" style="113" customWidth="1"/>
    <col min="7" max="7" width="1.875" style="113" customWidth="1"/>
    <col min="8" max="8" width="22.75" style="115" customWidth="1"/>
    <col min="9" max="9" width="1.75" style="115" customWidth="1"/>
    <col min="10" max="10" width="6.25" style="113" customWidth="1"/>
    <col min="11" max="11" width="7.25" style="116" customWidth="1"/>
    <col min="12" max="15" width="8.75" style="41"/>
    <col min="16" max="16" width="16.5" style="41" customWidth="1"/>
    <col min="17" max="18" width="10.75" style="41" customWidth="1"/>
    <col min="19" max="19" width="1.125" style="41" customWidth="1"/>
    <col min="20" max="20" width="10.75" style="41" customWidth="1"/>
    <col min="21" max="16384" width="8.75" style="41"/>
  </cols>
  <sheetData>
    <row r="1" spans="1:28" ht="75" customHeight="1" x14ac:dyDescent="0.3">
      <c r="A1" s="37"/>
      <c r="B1" s="37"/>
      <c r="C1" s="118" t="s">
        <v>59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38"/>
      <c r="Q1" s="39"/>
      <c r="R1" s="39"/>
      <c r="S1" s="39"/>
      <c r="T1" s="39"/>
      <c r="U1" s="40"/>
      <c r="V1" s="40"/>
      <c r="W1" s="40"/>
      <c r="X1" s="40"/>
      <c r="Y1" s="40"/>
      <c r="Z1" s="40"/>
      <c r="AA1" s="40"/>
      <c r="AB1" s="40"/>
    </row>
    <row r="2" spans="1:28" x14ac:dyDescent="0.2">
      <c r="A2" s="37"/>
      <c r="B2" s="37"/>
      <c r="C2" s="42"/>
      <c r="D2" s="43"/>
      <c r="E2" s="43"/>
      <c r="F2" s="44"/>
      <c r="G2" s="44"/>
      <c r="H2" s="45"/>
      <c r="I2" s="45"/>
      <c r="J2" s="44"/>
      <c r="K2" s="46"/>
      <c r="L2" s="46"/>
      <c r="M2" s="46"/>
      <c r="N2" s="46"/>
      <c r="O2" s="46"/>
      <c r="P2" s="46"/>
      <c r="Q2" s="46"/>
      <c r="R2" s="46"/>
      <c r="S2" s="46"/>
      <c r="T2" s="37"/>
    </row>
    <row r="3" spans="1:28" ht="7.9" customHeight="1" x14ac:dyDescent="0.2">
      <c r="A3" s="37"/>
      <c r="B3" s="47"/>
      <c r="C3" s="48"/>
      <c r="D3" s="49"/>
      <c r="E3" s="49"/>
      <c r="F3" s="50"/>
      <c r="G3" s="50"/>
      <c r="H3" s="51"/>
      <c r="I3" s="51"/>
      <c r="J3" s="50"/>
      <c r="K3" s="52"/>
      <c r="L3" s="52"/>
      <c r="M3" s="52"/>
      <c r="N3" s="52"/>
      <c r="O3" s="52"/>
      <c r="P3" s="52"/>
      <c r="Q3" s="52"/>
      <c r="R3" s="52"/>
      <c r="S3" s="53"/>
      <c r="T3" s="37"/>
    </row>
    <row r="4" spans="1:28" ht="15" customHeight="1" x14ac:dyDescent="0.2">
      <c r="A4" s="37"/>
      <c r="B4" s="54"/>
      <c r="C4" s="55" t="s">
        <v>48</v>
      </c>
      <c r="D4" s="56"/>
      <c r="E4" s="57"/>
      <c r="F4" s="58"/>
      <c r="G4" s="58"/>
      <c r="H4" s="59" t="s">
        <v>51</v>
      </c>
      <c r="I4" s="60"/>
      <c r="J4" s="61"/>
      <c r="K4" s="61"/>
      <c r="L4" s="62"/>
      <c r="M4" s="63"/>
      <c r="N4" s="63"/>
      <c r="O4" s="63"/>
      <c r="P4" s="63"/>
      <c r="Q4" s="63"/>
      <c r="R4" s="63"/>
      <c r="S4" s="64"/>
      <c r="T4" s="37"/>
    </row>
    <row r="5" spans="1:28" ht="15" customHeight="1" x14ac:dyDescent="0.2">
      <c r="A5" s="37"/>
      <c r="B5" s="54"/>
      <c r="C5" s="55"/>
      <c r="D5" s="65"/>
      <c r="E5" s="65"/>
      <c r="F5" s="66"/>
      <c r="G5" s="66"/>
      <c r="H5" s="67"/>
      <c r="I5" s="67"/>
      <c r="J5" s="66"/>
      <c r="K5" s="63"/>
      <c r="L5" s="63"/>
      <c r="M5" s="63"/>
      <c r="N5" s="63"/>
      <c r="O5" s="63"/>
      <c r="P5" s="63"/>
      <c r="Q5" s="63"/>
      <c r="R5" s="63"/>
      <c r="S5" s="64"/>
      <c r="T5" s="37"/>
    </row>
    <row r="6" spans="1:28" ht="15" customHeight="1" x14ac:dyDescent="0.3">
      <c r="A6" s="37"/>
      <c r="B6" s="54"/>
      <c r="C6" s="55" t="s">
        <v>4</v>
      </c>
      <c r="D6" s="68" t="e">
        <f>DATE(YEAR(D4)+LOOKUP(D4,'AOW-datum'!C6:C12,'AOW-datum'!E6:E12),MONTH(D4)+LOOKUP(D4,'AOW-datum'!C6:C12,'AOW-datum'!F6:F12),DAY(D4))</f>
        <v>#N/A</v>
      </c>
      <c r="E6" s="57"/>
      <c r="F6" s="58"/>
      <c r="G6" s="58"/>
      <c r="H6" s="59" t="s">
        <v>19</v>
      </c>
      <c r="I6" s="60"/>
      <c r="J6" s="61"/>
      <c r="K6" s="61"/>
      <c r="L6" s="62"/>
      <c r="M6" s="63"/>
      <c r="N6" s="63"/>
      <c r="O6" s="63"/>
      <c r="P6" s="63"/>
      <c r="Q6" s="63"/>
      <c r="R6" s="63"/>
      <c r="S6" s="64"/>
      <c r="T6" s="37"/>
    </row>
    <row r="7" spans="1:28" ht="15" customHeight="1" x14ac:dyDescent="0.3">
      <c r="A7" s="37"/>
      <c r="B7" s="54"/>
      <c r="C7" s="69"/>
      <c r="D7" s="70"/>
      <c r="E7" s="71" t="s">
        <v>8</v>
      </c>
      <c r="F7" s="72" t="s">
        <v>6</v>
      </c>
      <c r="G7" s="72"/>
      <c r="H7" s="73"/>
      <c r="I7" s="73"/>
      <c r="J7" s="73"/>
      <c r="K7" s="73"/>
      <c r="L7" s="62"/>
      <c r="M7" s="63"/>
      <c r="N7" s="63"/>
      <c r="O7" s="63"/>
      <c r="P7" s="66"/>
      <c r="Q7" s="66"/>
      <c r="R7" s="66"/>
      <c r="S7" s="74"/>
      <c r="T7" s="37"/>
    </row>
    <row r="8" spans="1:28" ht="15" customHeight="1" x14ac:dyDescent="0.3">
      <c r="A8" s="37"/>
      <c r="B8" s="54"/>
      <c r="C8" s="69" t="s">
        <v>1</v>
      </c>
      <c r="D8" s="75"/>
      <c r="E8" s="76"/>
      <c r="F8" s="77" t="e">
        <f>IF(D9=0,(ROUND(ROUND(DATEDIF(D8,D$12,"Y"),2)*E8,2)),(ROUND(ROUND(DATEDIF(D8,D9,"Y"),2)*E8,2)))</f>
        <v>#N/A</v>
      </c>
      <c r="G8" s="77"/>
      <c r="H8" s="59" t="s">
        <v>20</v>
      </c>
      <c r="I8" s="73"/>
      <c r="J8" s="69"/>
      <c r="K8" s="78"/>
      <c r="L8" s="62"/>
      <c r="M8" s="63"/>
      <c r="N8" s="63"/>
      <c r="O8" s="63"/>
      <c r="P8" s="66"/>
      <c r="Q8" s="66"/>
      <c r="R8" s="66"/>
      <c r="S8" s="74"/>
      <c r="T8" s="37"/>
    </row>
    <row r="9" spans="1:28" ht="15" customHeight="1" x14ac:dyDescent="0.3">
      <c r="A9" s="37"/>
      <c r="B9" s="54"/>
      <c r="C9" s="69" t="s">
        <v>9</v>
      </c>
      <c r="D9" s="75"/>
      <c r="E9" s="76"/>
      <c r="F9" s="77" t="e">
        <f t="shared" ref="F9:F11" si="0">IF(D10=0,(ROUND(ROUND(DATEDIF(D9,D$12,"Y"),2)*E9,2)),(ROUND(ROUND(DATEDIF(D9,D10,"Y"),2)*E9,2)))</f>
        <v>#N/A</v>
      </c>
      <c r="G9" s="77"/>
      <c r="H9" s="59" t="s">
        <v>21</v>
      </c>
      <c r="I9" s="73"/>
      <c r="J9" s="73"/>
      <c r="K9" s="73"/>
      <c r="L9" s="62"/>
      <c r="M9" s="63"/>
      <c r="N9" s="63"/>
      <c r="O9" s="63"/>
      <c r="P9" s="66"/>
      <c r="Q9" s="66"/>
      <c r="R9" s="66"/>
      <c r="S9" s="74"/>
      <c r="T9" s="37"/>
    </row>
    <row r="10" spans="1:28" ht="15" customHeight="1" x14ac:dyDescent="0.3">
      <c r="A10" s="37"/>
      <c r="B10" s="54"/>
      <c r="C10" s="69" t="s">
        <v>12</v>
      </c>
      <c r="D10" s="75"/>
      <c r="E10" s="76"/>
      <c r="F10" s="77" t="e">
        <f t="shared" si="0"/>
        <v>#N/A</v>
      </c>
      <c r="G10" s="77"/>
      <c r="H10" s="59" t="s">
        <v>22</v>
      </c>
      <c r="I10" s="73"/>
      <c r="J10" s="73"/>
      <c r="K10" s="73"/>
      <c r="L10" s="62"/>
      <c r="M10" s="63"/>
      <c r="N10" s="63"/>
      <c r="O10" s="63"/>
      <c r="P10" s="66"/>
      <c r="Q10" s="66"/>
      <c r="R10" s="66"/>
      <c r="S10" s="74"/>
      <c r="T10" s="37"/>
    </row>
    <row r="11" spans="1:28" ht="15" customHeight="1" x14ac:dyDescent="0.3">
      <c r="A11" s="37"/>
      <c r="B11" s="54"/>
      <c r="C11" s="69" t="s">
        <v>13</v>
      </c>
      <c r="D11" s="75"/>
      <c r="E11" s="76"/>
      <c r="F11" s="77" t="e">
        <f t="shared" si="0"/>
        <v>#N/A</v>
      </c>
      <c r="G11" s="77"/>
      <c r="H11" s="59"/>
      <c r="I11" s="73"/>
      <c r="J11" s="73"/>
      <c r="K11" s="73"/>
      <c r="L11" s="62"/>
      <c r="M11" s="63"/>
      <c r="N11" s="63"/>
      <c r="O11" s="63"/>
      <c r="P11" s="66"/>
      <c r="Q11" s="66"/>
      <c r="R11" s="66"/>
      <c r="S11" s="74"/>
      <c r="T11" s="37"/>
    </row>
    <row r="12" spans="1:28" ht="15" customHeight="1" x14ac:dyDescent="0.3">
      <c r="A12" s="37"/>
      <c r="B12" s="54"/>
      <c r="C12" s="69" t="s">
        <v>10</v>
      </c>
      <c r="D12" s="68" t="e">
        <f>+D6</f>
        <v>#N/A</v>
      </c>
      <c r="E12" s="73"/>
      <c r="F12" s="79" t="e">
        <f>SUM(F8:F11)</f>
        <v>#N/A</v>
      </c>
      <c r="G12" s="79"/>
      <c r="H12" s="59"/>
      <c r="I12" s="73"/>
      <c r="J12" s="73"/>
      <c r="K12" s="73"/>
      <c r="L12" s="62"/>
      <c r="M12" s="63"/>
      <c r="N12" s="63"/>
      <c r="O12" s="63"/>
      <c r="P12" s="66"/>
      <c r="Q12" s="66"/>
      <c r="R12" s="66"/>
      <c r="S12" s="74"/>
      <c r="T12" s="37"/>
    </row>
    <row r="13" spans="1:28" ht="15" customHeight="1" x14ac:dyDescent="0.3">
      <c r="A13" s="37"/>
      <c r="B13" s="54"/>
      <c r="C13" s="80"/>
      <c r="D13" s="81"/>
      <c r="E13" s="73"/>
      <c r="F13" s="73"/>
      <c r="G13" s="73"/>
      <c r="H13" s="73"/>
      <c r="I13" s="73"/>
      <c r="J13" s="73"/>
      <c r="K13" s="73"/>
      <c r="L13" s="62"/>
      <c r="M13" s="63"/>
      <c r="N13" s="63"/>
      <c r="O13" s="63"/>
      <c r="P13" s="66"/>
      <c r="Q13" s="66"/>
      <c r="R13" s="66"/>
      <c r="S13" s="74"/>
      <c r="T13" s="37"/>
    </row>
    <row r="14" spans="1:28" ht="15" customHeight="1" x14ac:dyDescent="0.3">
      <c r="A14" s="37"/>
      <c r="B14" s="54"/>
      <c r="C14" s="73" t="s">
        <v>5</v>
      </c>
      <c r="D14" s="82">
        <v>2020</v>
      </c>
      <c r="E14" s="71"/>
      <c r="F14" s="72"/>
      <c r="G14" s="72"/>
      <c r="H14" s="72" t="s">
        <v>50</v>
      </c>
      <c r="I14" s="72"/>
      <c r="J14" s="72"/>
      <c r="K14" s="73"/>
      <c r="L14" s="62"/>
      <c r="M14" s="63"/>
      <c r="N14" s="63"/>
      <c r="O14" s="63"/>
      <c r="P14" s="66"/>
      <c r="Q14" s="66"/>
      <c r="R14" s="66"/>
      <c r="S14" s="74"/>
      <c r="T14" s="37"/>
    </row>
    <row r="15" spans="1:28" ht="15" customHeight="1" x14ac:dyDescent="0.3">
      <c r="A15" s="37"/>
      <c r="B15" s="54"/>
      <c r="C15" s="73" t="s">
        <v>7</v>
      </c>
      <c r="D15" s="83">
        <f>MIN(20,(+D14-YEAR(D4)-27))</f>
        <v>20</v>
      </c>
      <c r="E15" s="71"/>
      <c r="F15" s="72"/>
      <c r="G15" s="72"/>
      <c r="H15" s="72" t="s">
        <v>53</v>
      </c>
      <c r="I15" s="72"/>
      <c r="J15" s="72"/>
      <c r="K15" s="73"/>
      <c r="L15" s="62"/>
      <c r="M15" s="63"/>
      <c r="N15" s="63"/>
      <c r="O15" s="63"/>
      <c r="P15" s="66"/>
      <c r="Q15" s="66"/>
      <c r="R15" s="66"/>
      <c r="S15" s="74"/>
      <c r="T15" s="37"/>
    </row>
    <row r="16" spans="1:28" ht="15" customHeight="1" x14ac:dyDescent="0.3">
      <c r="A16" s="37"/>
      <c r="B16" s="54"/>
      <c r="C16" s="84" t="s">
        <v>11</v>
      </c>
      <c r="D16" s="85">
        <f>VLOOKUP(D15,'Traktementstabel B'!A2:B25,2)</f>
        <v>4497</v>
      </c>
      <c r="E16" s="71"/>
      <c r="F16" s="72"/>
      <c r="G16" s="72"/>
      <c r="H16" s="72" t="s">
        <v>52</v>
      </c>
      <c r="I16" s="72"/>
      <c r="J16" s="72"/>
      <c r="K16" s="73"/>
      <c r="L16" s="62"/>
      <c r="M16" s="86"/>
      <c r="N16" s="86"/>
      <c r="O16" s="86"/>
      <c r="P16" s="66"/>
      <c r="Q16" s="66"/>
      <c r="R16" s="66"/>
      <c r="S16" s="74"/>
      <c r="T16" s="37"/>
    </row>
    <row r="17" spans="1:20" ht="15" customHeight="1" x14ac:dyDescent="0.3">
      <c r="A17" s="37"/>
      <c r="B17" s="54"/>
      <c r="C17" s="69" t="s">
        <v>2</v>
      </c>
      <c r="D17" s="85">
        <f>ROUND(12.96*D16,0)</f>
        <v>58281</v>
      </c>
      <c r="E17" s="71"/>
      <c r="F17" s="37"/>
      <c r="G17" s="72"/>
      <c r="H17" s="72" t="s">
        <v>23</v>
      </c>
      <c r="I17" s="72"/>
      <c r="J17" s="72"/>
      <c r="K17" s="73"/>
      <c r="L17" s="62"/>
      <c r="M17" s="86"/>
      <c r="N17" s="86"/>
      <c r="O17" s="86"/>
      <c r="P17" s="66"/>
      <c r="Q17" s="66"/>
      <c r="R17" s="66"/>
      <c r="S17" s="74"/>
      <c r="T17" s="37"/>
    </row>
    <row r="18" spans="1:20" ht="15" customHeight="1" x14ac:dyDescent="0.3">
      <c r="A18" s="37"/>
      <c r="B18" s="54"/>
      <c r="C18" s="69" t="s">
        <v>0</v>
      </c>
      <c r="D18" s="87">
        <v>14770</v>
      </c>
      <c r="E18" s="71"/>
      <c r="F18" s="37"/>
      <c r="G18" s="72"/>
      <c r="H18" s="72" t="s">
        <v>24</v>
      </c>
      <c r="I18" s="72"/>
      <c r="J18" s="72"/>
      <c r="K18" s="73"/>
      <c r="L18" s="62"/>
      <c r="M18" s="86"/>
      <c r="N18" s="86"/>
      <c r="O18" s="86"/>
      <c r="P18" s="55"/>
      <c r="Q18" s="88"/>
      <c r="R18" s="89"/>
      <c r="S18" s="90"/>
      <c r="T18" s="37"/>
    </row>
    <row r="19" spans="1:20" ht="15" customHeight="1" x14ac:dyDescent="0.3">
      <c r="A19" s="37"/>
      <c r="B19" s="54"/>
      <c r="C19" s="69" t="s">
        <v>3</v>
      </c>
      <c r="D19" s="85">
        <f>+D17-D18</f>
        <v>43511</v>
      </c>
      <c r="E19" s="71"/>
      <c r="F19" s="37"/>
      <c r="G19" s="72"/>
      <c r="H19" s="72" t="s">
        <v>25</v>
      </c>
      <c r="I19" s="72"/>
      <c r="J19" s="72"/>
      <c r="K19" s="73"/>
      <c r="L19" s="62"/>
      <c r="M19" s="86"/>
      <c r="N19" s="86"/>
      <c r="O19" s="86"/>
      <c r="P19" s="55"/>
      <c r="Q19" s="88"/>
      <c r="R19" s="89"/>
      <c r="S19" s="90"/>
      <c r="T19" s="37"/>
    </row>
    <row r="20" spans="1:20" ht="15" customHeight="1" x14ac:dyDescent="0.3">
      <c r="A20" s="37"/>
      <c r="B20" s="54"/>
      <c r="C20" s="73"/>
      <c r="D20" s="70"/>
      <c r="E20" s="71"/>
      <c r="F20" s="72"/>
      <c r="G20" s="72"/>
      <c r="H20" s="72"/>
      <c r="I20" s="72"/>
      <c r="J20" s="72"/>
      <c r="K20" s="73"/>
      <c r="L20" s="62"/>
      <c r="M20" s="86"/>
      <c r="N20" s="86"/>
      <c r="O20" s="86"/>
      <c r="P20" s="55"/>
      <c r="Q20" s="88"/>
      <c r="R20" s="89"/>
      <c r="S20" s="90"/>
      <c r="T20" s="37"/>
    </row>
    <row r="21" spans="1:20" ht="15" customHeight="1" x14ac:dyDescent="0.3">
      <c r="A21" s="37"/>
      <c r="B21" s="54"/>
      <c r="C21" s="73" t="s">
        <v>6</v>
      </c>
      <c r="D21" s="79" t="e">
        <f>SUM(F8:F11)</f>
        <v>#N/A</v>
      </c>
      <c r="E21" s="71"/>
      <c r="F21" s="37"/>
      <c r="G21" s="72"/>
      <c r="H21" s="72" t="s">
        <v>26</v>
      </c>
      <c r="I21" s="72"/>
      <c r="J21" s="72"/>
      <c r="K21" s="73"/>
      <c r="L21" s="62"/>
      <c r="M21" s="86"/>
      <c r="N21" s="86"/>
      <c r="O21" s="86"/>
      <c r="P21" s="55"/>
      <c r="Q21" s="88"/>
      <c r="R21" s="89"/>
      <c r="S21" s="90"/>
      <c r="T21" s="37"/>
    </row>
    <row r="22" spans="1:20" ht="15" customHeight="1" x14ac:dyDescent="0.3">
      <c r="A22" s="37"/>
      <c r="B22" s="54"/>
      <c r="C22" s="73"/>
      <c r="D22" s="70"/>
      <c r="E22" s="71"/>
      <c r="F22" s="72"/>
      <c r="G22" s="72"/>
      <c r="H22" s="72"/>
      <c r="I22" s="72"/>
      <c r="J22" s="72"/>
      <c r="K22" s="73"/>
      <c r="L22" s="62"/>
      <c r="M22" s="86"/>
      <c r="N22" s="86"/>
      <c r="O22" s="86"/>
      <c r="P22" s="55"/>
      <c r="Q22" s="91"/>
      <c r="R22" s="55"/>
      <c r="S22" s="90"/>
      <c r="T22" s="37"/>
    </row>
    <row r="23" spans="1:20" ht="15" customHeight="1" x14ac:dyDescent="0.3">
      <c r="A23" s="37"/>
      <c r="B23" s="54"/>
      <c r="C23" s="69" t="s">
        <v>14</v>
      </c>
      <c r="D23" s="92" t="e">
        <f>ROUND(+D19*D21*1.75%,0)</f>
        <v>#N/A</v>
      </c>
      <c r="E23" s="71"/>
      <c r="F23" s="37"/>
      <c r="G23" s="72"/>
      <c r="H23" s="72" t="s">
        <v>27</v>
      </c>
      <c r="I23" s="72"/>
      <c r="J23" s="72"/>
      <c r="K23" s="73"/>
      <c r="L23" s="62"/>
      <c r="M23" s="86"/>
      <c r="N23" s="86"/>
      <c r="O23" s="86"/>
      <c r="P23" s="55"/>
      <c r="Q23" s="55"/>
      <c r="R23" s="55"/>
      <c r="S23" s="93"/>
      <c r="T23" s="37"/>
    </row>
    <row r="24" spans="1:20" ht="15" customHeight="1" x14ac:dyDescent="0.3">
      <c r="A24" s="37"/>
      <c r="B24" s="54"/>
      <c r="C24" s="69" t="s">
        <v>15</v>
      </c>
      <c r="D24" s="94" t="e">
        <f>ROUND(D23/12,2)</f>
        <v>#N/A</v>
      </c>
      <c r="E24" s="72"/>
      <c r="F24" s="37"/>
      <c r="G24" s="72"/>
      <c r="H24" s="72"/>
      <c r="I24" s="72"/>
      <c r="J24" s="72"/>
      <c r="K24" s="73"/>
      <c r="L24" s="62"/>
      <c r="M24" s="86"/>
      <c r="N24" s="86"/>
      <c r="O24" s="86"/>
      <c r="P24" s="63"/>
      <c r="Q24" s="63"/>
      <c r="R24" s="63"/>
      <c r="S24" s="64"/>
      <c r="T24" s="37"/>
    </row>
    <row r="25" spans="1:20" ht="15" customHeight="1" x14ac:dyDescent="0.3">
      <c r="A25" s="37"/>
      <c r="B25" s="54"/>
      <c r="C25" s="69"/>
      <c r="D25" s="94"/>
      <c r="E25" s="72"/>
      <c r="F25" s="37"/>
      <c r="G25" s="72"/>
      <c r="H25" s="72"/>
      <c r="I25" s="72"/>
      <c r="J25" s="72"/>
      <c r="K25" s="73"/>
      <c r="L25" s="62"/>
      <c r="M25" s="86"/>
      <c r="N25" s="86"/>
      <c r="O25" s="86"/>
      <c r="P25" s="63"/>
      <c r="Q25" s="63"/>
      <c r="R25" s="63"/>
      <c r="S25" s="64"/>
      <c r="T25" s="37"/>
    </row>
    <row r="26" spans="1:20" ht="15" customHeight="1" x14ac:dyDescent="0.3">
      <c r="A26" s="37"/>
      <c r="B26" s="54"/>
      <c r="C26" s="95" t="s">
        <v>16</v>
      </c>
      <c r="D26" s="94" t="e">
        <f>ROUND(D23*0.8,0)</f>
        <v>#N/A</v>
      </c>
      <c r="E26" s="71"/>
      <c r="F26" s="37"/>
      <c r="G26" s="72"/>
      <c r="H26" s="72" t="s">
        <v>28</v>
      </c>
      <c r="I26" s="72"/>
      <c r="J26" s="72"/>
      <c r="K26" s="73"/>
      <c r="L26" s="62"/>
      <c r="M26" s="86"/>
      <c r="N26" s="86"/>
      <c r="O26" s="86"/>
      <c r="P26" s="63"/>
      <c r="Q26" s="63"/>
      <c r="R26" s="63"/>
      <c r="S26" s="64"/>
      <c r="T26" s="37"/>
    </row>
    <row r="27" spans="1:20" ht="15" customHeight="1" x14ac:dyDescent="0.3">
      <c r="A27" s="37"/>
      <c r="B27" s="54"/>
      <c r="C27" s="95" t="s">
        <v>17</v>
      </c>
      <c r="D27" s="94" t="e">
        <f>ROUND(D23*0.7,0)</f>
        <v>#N/A</v>
      </c>
      <c r="E27" s="71"/>
      <c r="F27" s="37"/>
      <c r="G27" s="72"/>
      <c r="H27" s="72" t="s">
        <v>29</v>
      </c>
      <c r="I27" s="72"/>
      <c r="J27" s="72"/>
      <c r="K27" s="73"/>
      <c r="L27" s="62"/>
      <c r="M27" s="86"/>
      <c r="N27" s="86"/>
      <c r="O27" s="86"/>
      <c r="P27" s="63"/>
      <c r="Q27" s="63"/>
      <c r="R27" s="63"/>
      <c r="S27" s="64"/>
      <c r="T27" s="37"/>
    </row>
    <row r="28" spans="1:20" ht="15" customHeight="1" x14ac:dyDescent="0.3">
      <c r="A28" s="37"/>
      <c r="B28" s="54"/>
      <c r="C28" s="95" t="s">
        <v>18</v>
      </c>
      <c r="D28" s="94" t="e">
        <f>ROUND(D23*0.1,0)</f>
        <v>#N/A</v>
      </c>
      <c r="E28" s="71"/>
      <c r="F28" s="37"/>
      <c r="G28" s="72"/>
      <c r="H28" s="72" t="s">
        <v>30</v>
      </c>
      <c r="I28" s="72"/>
      <c r="J28" s="72"/>
      <c r="K28" s="73"/>
      <c r="L28" s="62"/>
      <c r="M28" s="86"/>
      <c r="N28" s="86"/>
      <c r="O28" s="86"/>
      <c r="P28" s="63"/>
      <c r="Q28" s="63"/>
      <c r="R28" s="63"/>
      <c r="S28" s="64"/>
      <c r="T28" s="37"/>
    </row>
    <row r="29" spans="1:20" ht="15" customHeight="1" x14ac:dyDescent="0.3">
      <c r="A29" s="37"/>
      <c r="B29" s="96"/>
      <c r="C29" s="97"/>
      <c r="D29" s="98"/>
      <c r="E29" s="99"/>
      <c r="F29" s="99"/>
      <c r="G29" s="99"/>
      <c r="H29" s="99"/>
      <c r="I29" s="99"/>
      <c r="J29" s="99"/>
      <c r="K29" s="99"/>
      <c r="L29" s="100"/>
      <c r="M29" s="100"/>
      <c r="N29" s="101"/>
      <c r="O29" s="101"/>
      <c r="P29" s="102"/>
      <c r="Q29" s="102"/>
      <c r="R29" s="102"/>
      <c r="S29" s="103"/>
      <c r="T29" s="37"/>
    </row>
    <row r="30" spans="1:20" ht="16.5" customHeight="1" x14ac:dyDescent="0.2">
      <c r="A30" s="37"/>
      <c r="B30" s="37"/>
      <c r="C30" s="104"/>
      <c r="D30" s="105"/>
      <c r="E30" s="105"/>
      <c r="F30" s="58"/>
      <c r="G30" s="58"/>
      <c r="H30" s="106"/>
      <c r="I30" s="106"/>
      <c r="J30" s="58"/>
      <c r="K30" s="107"/>
      <c r="L30" s="37"/>
      <c r="M30" s="37"/>
      <c r="N30" s="37"/>
      <c r="O30" s="37"/>
      <c r="P30" s="37"/>
      <c r="Q30" s="37"/>
      <c r="R30" s="37"/>
      <c r="S30" s="37"/>
      <c r="T30" s="37"/>
    </row>
    <row r="31" spans="1:20" ht="16.5" customHeight="1" x14ac:dyDescent="0.2">
      <c r="A31" s="37"/>
      <c r="B31" s="37"/>
      <c r="C31" s="108" t="s">
        <v>54</v>
      </c>
      <c r="D31" s="105"/>
      <c r="E31" s="105"/>
      <c r="F31" s="58"/>
      <c r="G31" s="58"/>
      <c r="H31" s="106"/>
      <c r="I31" s="106"/>
      <c r="J31" s="58"/>
      <c r="K31" s="107"/>
      <c r="L31" s="37"/>
      <c r="M31" s="37"/>
      <c r="N31" s="37"/>
      <c r="O31" s="37"/>
      <c r="P31" s="37"/>
      <c r="Q31" s="37"/>
      <c r="R31" s="37"/>
      <c r="S31" s="37"/>
      <c r="T31" s="37"/>
    </row>
    <row r="32" spans="1:20" ht="16.5" customHeight="1" x14ac:dyDescent="0.2">
      <c r="A32" s="37"/>
      <c r="B32" s="37"/>
      <c r="C32" s="104" t="s">
        <v>55</v>
      </c>
      <c r="D32" s="105"/>
      <c r="E32" s="105"/>
      <c r="F32" s="58"/>
      <c r="G32" s="58"/>
      <c r="H32" s="106"/>
      <c r="I32" s="106"/>
      <c r="J32" s="58"/>
      <c r="K32" s="107"/>
      <c r="L32" s="37"/>
      <c r="M32" s="37"/>
      <c r="N32" s="37"/>
      <c r="O32" s="37"/>
      <c r="P32" s="37"/>
      <c r="Q32" s="37"/>
      <c r="R32" s="37"/>
      <c r="S32" s="37"/>
      <c r="T32" s="37"/>
    </row>
    <row r="33" spans="1:20" ht="16.5" customHeight="1" x14ac:dyDescent="0.2">
      <c r="A33" s="37"/>
      <c r="B33" s="37"/>
      <c r="C33" s="104" t="s">
        <v>56</v>
      </c>
      <c r="D33" s="105"/>
      <c r="E33" s="105"/>
      <c r="F33" s="58"/>
      <c r="G33" s="58"/>
      <c r="H33" s="106"/>
      <c r="I33" s="106"/>
      <c r="J33" s="58"/>
      <c r="K33" s="107"/>
      <c r="L33" s="37"/>
      <c r="M33" s="37"/>
      <c r="N33" s="37"/>
      <c r="O33" s="37"/>
      <c r="P33" s="37"/>
      <c r="Q33" s="37"/>
      <c r="R33" s="37"/>
      <c r="S33" s="37"/>
      <c r="T33" s="37"/>
    </row>
    <row r="34" spans="1:20" ht="16.5" customHeight="1" x14ac:dyDescent="0.2">
      <c r="A34" s="37"/>
      <c r="B34" s="37"/>
      <c r="C34" s="104" t="s">
        <v>57</v>
      </c>
      <c r="D34" s="105"/>
      <c r="E34" s="105"/>
      <c r="F34" s="58"/>
      <c r="G34" s="58"/>
      <c r="H34" s="106"/>
      <c r="I34" s="106"/>
      <c r="J34" s="58"/>
      <c r="K34" s="107"/>
      <c r="L34" s="37"/>
      <c r="M34" s="37"/>
      <c r="N34" s="37"/>
      <c r="O34" s="37"/>
      <c r="P34" s="37"/>
      <c r="Q34" s="37"/>
      <c r="R34" s="37"/>
      <c r="S34" s="37"/>
      <c r="T34" s="37"/>
    </row>
    <row r="35" spans="1:20" ht="16.5" customHeight="1" x14ac:dyDescent="0.2">
      <c r="A35" s="37"/>
      <c r="B35" s="37"/>
      <c r="C35" s="104" t="s">
        <v>58</v>
      </c>
      <c r="D35" s="105"/>
      <c r="E35" s="105"/>
      <c r="F35" s="58"/>
      <c r="G35" s="58"/>
      <c r="H35" s="106"/>
      <c r="I35" s="106"/>
      <c r="J35" s="58"/>
      <c r="K35" s="107"/>
      <c r="L35" s="37"/>
      <c r="M35" s="37"/>
      <c r="N35" s="37"/>
      <c r="O35" s="37"/>
      <c r="P35" s="37"/>
      <c r="Q35" s="37"/>
      <c r="R35" s="37"/>
      <c r="S35" s="37"/>
      <c r="T35" s="37"/>
    </row>
    <row r="36" spans="1:20" ht="16.5" customHeight="1" x14ac:dyDescent="0.2">
      <c r="A36" s="37"/>
      <c r="B36" s="37"/>
      <c r="C36" s="104"/>
      <c r="D36" s="105"/>
      <c r="E36" s="105"/>
      <c r="F36" s="58"/>
      <c r="G36" s="58"/>
      <c r="H36" s="106"/>
      <c r="I36" s="106"/>
      <c r="J36" s="58"/>
      <c r="K36" s="107"/>
      <c r="L36" s="37"/>
      <c r="M36" s="37"/>
      <c r="N36" s="37"/>
      <c r="O36" s="37"/>
      <c r="P36" s="37"/>
      <c r="Q36" s="37"/>
      <c r="R36" s="37"/>
      <c r="S36" s="37"/>
      <c r="T36" s="37"/>
    </row>
    <row r="37" spans="1:20" ht="16.5" customHeight="1" x14ac:dyDescent="0.2">
      <c r="A37" s="37"/>
      <c r="B37" s="37"/>
      <c r="C37" s="108" t="s">
        <v>31</v>
      </c>
      <c r="D37" s="105"/>
      <c r="E37" s="105"/>
      <c r="F37" s="58"/>
      <c r="G37" s="58"/>
      <c r="H37" s="109"/>
      <c r="I37" s="109"/>
      <c r="J37" s="58"/>
      <c r="K37" s="110"/>
      <c r="L37" s="37"/>
      <c r="M37" s="37"/>
      <c r="N37" s="37"/>
      <c r="O37" s="37"/>
      <c r="P37" s="37"/>
      <c r="Q37" s="37"/>
      <c r="R37" s="37"/>
      <c r="S37" s="37"/>
      <c r="T37" s="37"/>
    </row>
    <row r="38" spans="1:20" ht="16.5" customHeight="1" x14ac:dyDescent="0.2">
      <c r="A38" s="37"/>
      <c r="B38" s="37"/>
      <c r="C38" s="37" t="s">
        <v>33</v>
      </c>
      <c r="D38" s="105"/>
      <c r="E38" s="105"/>
      <c r="F38" s="58"/>
      <c r="G38" s="58"/>
      <c r="H38" s="109"/>
      <c r="I38" s="109"/>
      <c r="J38" s="58"/>
      <c r="K38" s="110"/>
      <c r="L38" s="37"/>
      <c r="M38" s="37"/>
      <c r="N38" s="37"/>
      <c r="O38" s="37"/>
      <c r="P38" s="37"/>
      <c r="Q38" s="37"/>
      <c r="R38" s="37"/>
      <c r="S38" s="37"/>
      <c r="T38" s="37"/>
    </row>
    <row r="39" spans="1:20" ht="16.5" customHeight="1" x14ac:dyDescent="0.2">
      <c r="A39" s="37"/>
      <c r="B39" s="37"/>
      <c r="C39" s="104" t="s">
        <v>34</v>
      </c>
      <c r="D39" s="105"/>
      <c r="E39" s="105"/>
      <c r="F39" s="58"/>
      <c r="G39" s="58"/>
      <c r="H39" s="109"/>
      <c r="I39" s="109"/>
      <c r="J39" s="58"/>
      <c r="K39" s="110"/>
      <c r="L39" s="37"/>
      <c r="M39" s="37"/>
      <c r="N39" s="37"/>
      <c r="O39" s="37"/>
      <c r="P39" s="37"/>
      <c r="Q39" s="37"/>
      <c r="R39" s="37"/>
      <c r="S39" s="37"/>
      <c r="T39" s="37"/>
    </row>
    <row r="40" spans="1:20" ht="16.5" customHeight="1" x14ac:dyDescent="0.2">
      <c r="A40" s="37"/>
      <c r="B40" s="37"/>
      <c r="C40" s="104" t="s">
        <v>35</v>
      </c>
      <c r="D40" s="105"/>
      <c r="E40" s="105"/>
      <c r="F40" s="58"/>
      <c r="G40" s="58"/>
      <c r="H40" s="109"/>
      <c r="I40" s="109"/>
      <c r="J40" s="58"/>
      <c r="K40" s="110"/>
      <c r="L40" s="37"/>
      <c r="M40" s="37"/>
      <c r="N40" s="37"/>
      <c r="O40" s="37"/>
      <c r="P40" s="37"/>
      <c r="Q40" s="37"/>
      <c r="R40" s="37"/>
      <c r="S40" s="37"/>
      <c r="T40" s="37"/>
    </row>
    <row r="41" spans="1:20" ht="16.5" customHeight="1" x14ac:dyDescent="0.2">
      <c r="A41" s="37"/>
      <c r="B41" s="37"/>
      <c r="C41" s="37" t="s">
        <v>36</v>
      </c>
      <c r="D41" s="105"/>
      <c r="E41" s="105"/>
      <c r="F41" s="58"/>
      <c r="G41" s="58"/>
      <c r="H41" s="109"/>
      <c r="I41" s="109"/>
      <c r="J41" s="58"/>
      <c r="K41" s="110"/>
      <c r="L41" s="37"/>
      <c r="M41" s="37"/>
      <c r="N41" s="37"/>
      <c r="O41" s="37"/>
      <c r="P41" s="37"/>
      <c r="Q41" s="37"/>
      <c r="R41" s="37"/>
      <c r="S41" s="37"/>
      <c r="T41" s="37"/>
    </row>
    <row r="42" spans="1:20" ht="16.5" customHeight="1" x14ac:dyDescent="0.2">
      <c r="A42" s="37"/>
      <c r="B42" s="37"/>
      <c r="C42" s="37" t="s">
        <v>37</v>
      </c>
      <c r="D42" s="105"/>
      <c r="E42" s="105"/>
      <c r="F42" s="58"/>
      <c r="G42" s="58"/>
      <c r="H42" s="109"/>
      <c r="I42" s="109"/>
      <c r="J42" s="58"/>
      <c r="K42" s="110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2">
      <c r="A43" s="37"/>
      <c r="B43" s="37"/>
      <c r="C43" s="37" t="s">
        <v>38</v>
      </c>
      <c r="D43" s="105"/>
      <c r="E43" s="105"/>
      <c r="F43" s="58"/>
      <c r="G43" s="58"/>
      <c r="H43" s="109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2">
      <c r="A44" s="37"/>
      <c r="B44" s="37"/>
      <c r="C44" s="37" t="s">
        <v>32</v>
      </c>
      <c r="D44" s="105"/>
      <c r="E44" s="105"/>
      <c r="F44" s="58"/>
      <c r="G44" s="58"/>
      <c r="H44" s="10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ht="16.5" customHeight="1" x14ac:dyDescent="0.2">
      <c r="A45" s="37"/>
      <c r="B45" s="37"/>
      <c r="C45" s="37" t="s">
        <v>39</v>
      </c>
      <c r="D45" s="105"/>
      <c r="E45" s="105"/>
      <c r="F45" s="58"/>
      <c r="G45" s="58"/>
      <c r="H45" s="106"/>
      <c r="I45" s="106"/>
      <c r="J45" s="58"/>
      <c r="K45" s="10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2">
      <c r="C46" s="111"/>
      <c r="D46" s="112"/>
      <c r="E46" s="112"/>
      <c r="H46" s="112"/>
      <c r="I46" s="112"/>
      <c r="K46" s="114"/>
    </row>
    <row r="47" spans="1:20" x14ac:dyDescent="0.2">
      <c r="C47" s="111"/>
      <c r="D47" s="112"/>
      <c r="E47" s="112"/>
    </row>
  </sheetData>
  <sheetProtection algorithmName="SHA-512" hashValue="bc6xwfbOjB0M0lI9hw+TKzpibdZfaiW7bZbfDvn+vLvg6f3fi+b3CG5TyIuTiyW/60eSz9url1if3hudNCGrPg==" saltValue="d7WseLMvfUCA81G2Gz27+A==" spinCount="100000" sheet="1" objects="1" scenarios="1" selectLockedCells="1"/>
  <mergeCells count="1">
    <mergeCell ref="C1:O1"/>
  </mergeCells>
  <phoneticPr fontId="2" type="noConversion"/>
  <pageMargins left="0.7" right="0.7" top="0.75" bottom="0.75" header="0.3" footer="0.3"/>
  <pageSetup paperSize="9" scale="4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A491-41CD-40C6-B270-10CD8AE1F18F}">
  <dimension ref="B3:N12"/>
  <sheetViews>
    <sheetView workbookViewId="0">
      <selection activeCell="F31" sqref="F31"/>
    </sheetView>
  </sheetViews>
  <sheetFormatPr defaultRowHeight="14.25" x14ac:dyDescent="0.2"/>
  <sheetData>
    <row r="3" spans="2:14" ht="21" x14ac:dyDescent="0.35">
      <c r="B3" s="1" t="s">
        <v>40</v>
      </c>
      <c r="C3" s="1"/>
      <c r="D3" s="1"/>
      <c r="E3" s="1"/>
      <c r="F3" s="1"/>
    </row>
    <row r="4" spans="2:14" ht="15" x14ac:dyDescent="0.25">
      <c r="B4" s="2" t="s">
        <v>41</v>
      </c>
      <c r="C4" s="3"/>
      <c r="D4" s="4" t="s">
        <v>42</v>
      </c>
      <c r="E4" s="3"/>
      <c r="F4" s="4" t="s">
        <v>43</v>
      </c>
      <c r="H4" s="25"/>
      <c r="I4" s="25"/>
      <c r="J4" s="25"/>
      <c r="K4" s="25"/>
      <c r="L4" s="25"/>
      <c r="M4" s="25"/>
      <c r="N4" s="25"/>
    </row>
    <row r="5" spans="2:14" ht="15" x14ac:dyDescent="0.25">
      <c r="B5" s="5"/>
      <c r="C5" s="6" t="s">
        <v>44</v>
      </c>
      <c r="D5" s="7" t="s">
        <v>45</v>
      </c>
      <c r="E5" s="6" t="s">
        <v>46</v>
      </c>
      <c r="F5" s="7" t="s">
        <v>47</v>
      </c>
      <c r="H5" s="25"/>
      <c r="I5" s="25"/>
      <c r="J5" s="25"/>
      <c r="K5" s="25"/>
      <c r="L5" s="25"/>
      <c r="M5" s="25"/>
      <c r="N5" s="25"/>
    </row>
    <row r="6" spans="2:14" ht="15" x14ac:dyDescent="0.25">
      <c r="B6" s="8">
        <v>2020</v>
      </c>
      <c r="C6" s="9">
        <v>19603</v>
      </c>
      <c r="D6" s="10">
        <v>19967</v>
      </c>
      <c r="E6" s="11">
        <v>66</v>
      </c>
      <c r="F6" s="12">
        <v>4</v>
      </c>
      <c r="H6" s="27"/>
      <c r="I6" s="26"/>
      <c r="J6" s="26"/>
      <c r="K6" s="25"/>
      <c r="L6" s="25"/>
      <c r="M6" s="25"/>
      <c r="N6" s="25"/>
    </row>
    <row r="7" spans="2:14" ht="15" x14ac:dyDescent="0.25">
      <c r="B7" s="13">
        <v>2021</v>
      </c>
      <c r="C7" s="14">
        <v>19968</v>
      </c>
      <c r="D7" s="15">
        <v>20332</v>
      </c>
      <c r="E7" s="16">
        <v>66</v>
      </c>
      <c r="F7" s="17">
        <v>4</v>
      </c>
      <c r="H7" s="27"/>
      <c r="I7" s="26"/>
      <c r="J7" s="26"/>
      <c r="K7" s="25"/>
      <c r="L7" s="25"/>
      <c r="M7" s="25"/>
      <c r="N7" s="25"/>
    </row>
    <row r="8" spans="2:14" ht="15" x14ac:dyDescent="0.25">
      <c r="B8" s="8">
        <v>2022</v>
      </c>
      <c r="C8" s="9">
        <v>20333</v>
      </c>
      <c r="D8" s="10">
        <v>20606</v>
      </c>
      <c r="E8" s="11">
        <v>66</v>
      </c>
      <c r="F8" s="18">
        <v>7</v>
      </c>
      <c r="H8" s="27"/>
      <c r="I8" s="26"/>
      <c r="J8" s="26"/>
      <c r="K8" s="25"/>
      <c r="L8" s="25"/>
      <c r="M8" s="25"/>
      <c r="N8" s="25"/>
    </row>
    <row r="9" spans="2:14" ht="15" x14ac:dyDescent="0.25">
      <c r="B9" s="21">
        <v>2023</v>
      </c>
      <c r="C9" s="14">
        <v>20607</v>
      </c>
      <c r="D9" s="29">
        <v>20879</v>
      </c>
      <c r="E9" s="16">
        <v>66</v>
      </c>
      <c r="F9" s="17">
        <v>10</v>
      </c>
      <c r="H9" s="27"/>
      <c r="I9" s="26"/>
      <c r="J9" s="26"/>
      <c r="K9" s="25"/>
      <c r="L9" s="25"/>
      <c r="M9" s="25"/>
      <c r="N9" s="25"/>
    </row>
    <row r="10" spans="2:14" ht="15" x14ac:dyDescent="0.25">
      <c r="B10" s="22">
        <v>2024</v>
      </c>
      <c r="C10" s="23">
        <v>20880</v>
      </c>
      <c r="D10" s="18"/>
      <c r="E10" s="24">
        <v>67</v>
      </c>
      <c r="F10" s="18"/>
      <c r="H10" s="27"/>
      <c r="I10" s="26"/>
      <c r="J10" s="26"/>
      <c r="K10" s="25"/>
      <c r="L10" s="25"/>
      <c r="M10" s="25"/>
      <c r="N10" s="25"/>
    </row>
    <row r="11" spans="2:14" ht="15" x14ac:dyDescent="0.25">
      <c r="B11" s="13"/>
      <c r="C11" s="14"/>
      <c r="D11" s="15"/>
      <c r="E11" s="16"/>
      <c r="F11" s="17"/>
      <c r="H11" s="27"/>
      <c r="I11" s="26"/>
      <c r="J11" s="26"/>
      <c r="K11" s="25"/>
      <c r="L11" s="25"/>
      <c r="M11" s="25"/>
      <c r="N11" s="25"/>
    </row>
    <row r="12" spans="2:14" ht="15" x14ac:dyDescent="0.25">
      <c r="B12" s="30"/>
      <c r="C12" s="19"/>
      <c r="D12" s="31"/>
      <c r="E12" s="20"/>
      <c r="F12" s="32"/>
      <c r="H12" s="27"/>
      <c r="I12" s="26"/>
      <c r="J12" s="26"/>
      <c r="K12" s="25"/>
      <c r="L12" s="28"/>
      <c r="M12" s="25"/>
      <c r="N12" s="25"/>
    </row>
  </sheetData>
  <sheetProtection algorithmName="SHA-512" hashValue="PbgnwRQBDPq0YeoJ/WtCIxaMteY0Ohan1chKV1h+aSGv1NWQK2UckfZquZGimcGzx76tDxggfMWJAlt/uuW9Kg==" saltValue="6emGNeEFRFh1IEeAUYsYa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9F09-853C-4DC1-83FB-0C09D3E7985F}">
  <dimension ref="A1:C25"/>
  <sheetViews>
    <sheetView workbookViewId="0">
      <selection activeCell="B22" sqref="B22"/>
    </sheetView>
  </sheetViews>
  <sheetFormatPr defaultRowHeight="14.25" x14ac:dyDescent="0.2"/>
  <sheetData>
    <row r="1" spans="1:3" ht="16.5" x14ac:dyDescent="0.3">
      <c r="A1" s="34" t="s">
        <v>49</v>
      </c>
      <c r="B1" s="33"/>
      <c r="C1" s="35"/>
    </row>
    <row r="2" spans="1:3" ht="16.5" x14ac:dyDescent="0.3">
      <c r="A2" s="33"/>
      <c r="B2" s="33"/>
      <c r="C2" s="35"/>
    </row>
    <row r="3" spans="1:3" x14ac:dyDescent="0.2">
      <c r="A3" s="36">
        <v>-2</v>
      </c>
      <c r="B3" s="36">
        <v>3183</v>
      </c>
      <c r="C3" s="35"/>
    </row>
    <row r="4" spans="1:3" x14ac:dyDescent="0.2">
      <c r="A4" s="36">
        <v>-1</v>
      </c>
      <c r="B4" s="36">
        <v>3183</v>
      </c>
      <c r="C4" s="35"/>
    </row>
    <row r="5" spans="1:3" ht="16.5" x14ac:dyDescent="0.3">
      <c r="A5" s="33">
        <v>0</v>
      </c>
      <c r="B5" s="33">
        <v>3183</v>
      </c>
      <c r="C5" s="35"/>
    </row>
    <row r="6" spans="1:3" ht="16.5" x14ac:dyDescent="0.3">
      <c r="A6" s="33">
        <v>1</v>
      </c>
      <c r="B6" s="33">
        <v>3238</v>
      </c>
      <c r="C6" s="35"/>
    </row>
    <row r="7" spans="1:3" ht="16.5" x14ac:dyDescent="0.3">
      <c r="A7" s="33">
        <v>2</v>
      </c>
      <c r="B7" s="33">
        <v>3308</v>
      </c>
      <c r="C7" s="35"/>
    </row>
    <row r="8" spans="1:3" ht="16.5" x14ac:dyDescent="0.3">
      <c r="A8" s="33">
        <v>3</v>
      </c>
      <c r="B8" s="33">
        <v>3375</v>
      </c>
      <c r="C8" s="35"/>
    </row>
    <row r="9" spans="1:3" ht="16.5" x14ac:dyDescent="0.3">
      <c r="A9" s="33">
        <v>4</v>
      </c>
      <c r="B9" s="33">
        <v>3426</v>
      </c>
      <c r="C9" s="35"/>
    </row>
    <row r="10" spans="1:3" ht="16.5" x14ac:dyDescent="0.3">
      <c r="A10" s="33">
        <v>5</v>
      </c>
      <c r="B10" s="33">
        <v>3479</v>
      </c>
      <c r="C10" s="35"/>
    </row>
    <row r="11" spans="1:3" ht="16.5" x14ac:dyDescent="0.3">
      <c r="A11" s="33">
        <v>6</v>
      </c>
      <c r="B11" s="33">
        <v>3533</v>
      </c>
      <c r="C11" s="35"/>
    </row>
    <row r="12" spans="1:3" ht="16.5" x14ac:dyDescent="0.3">
      <c r="A12" s="33">
        <v>7</v>
      </c>
      <c r="B12" s="33">
        <v>3584</v>
      </c>
      <c r="C12" s="35"/>
    </row>
    <row r="13" spans="1:3" ht="16.5" x14ac:dyDescent="0.3">
      <c r="A13" s="33">
        <v>8</v>
      </c>
      <c r="B13" s="33">
        <v>3652</v>
      </c>
      <c r="C13" s="35"/>
    </row>
    <row r="14" spans="1:3" ht="16.5" x14ac:dyDescent="0.3">
      <c r="A14" s="33">
        <v>9</v>
      </c>
      <c r="B14" s="33">
        <v>3721</v>
      </c>
      <c r="C14" s="35"/>
    </row>
    <row r="15" spans="1:3" ht="16.5" x14ac:dyDescent="0.3">
      <c r="A15" s="33">
        <v>10</v>
      </c>
      <c r="B15" s="33">
        <v>3791</v>
      </c>
      <c r="C15" s="35"/>
    </row>
    <row r="16" spans="1:3" ht="16.5" x14ac:dyDescent="0.3">
      <c r="A16" s="33">
        <v>11</v>
      </c>
      <c r="B16" s="33">
        <v>3869</v>
      </c>
      <c r="C16" s="35"/>
    </row>
    <row r="17" spans="1:3" ht="16.5" x14ac:dyDescent="0.3">
      <c r="A17" s="33">
        <v>12</v>
      </c>
      <c r="B17" s="33">
        <v>3930</v>
      </c>
      <c r="C17" s="35"/>
    </row>
    <row r="18" spans="1:3" ht="16.5" x14ac:dyDescent="0.3">
      <c r="A18" s="33">
        <v>13</v>
      </c>
      <c r="B18" s="33">
        <v>4001</v>
      </c>
      <c r="C18" s="35"/>
    </row>
    <row r="19" spans="1:3" ht="16.5" x14ac:dyDescent="0.3">
      <c r="A19" s="33">
        <v>14</v>
      </c>
      <c r="B19" s="33">
        <v>4067</v>
      </c>
      <c r="C19" s="35"/>
    </row>
    <row r="20" spans="1:3" ht="16.5" x14ac:dyDescent="0.3">
      <c r="A20" s="33">
        <v>15</v>
      </c>
      <c r="B20" s="33">
        <v>4143</v>
      </c>
      <c r="C20" s="35"/>
    </row>
    <row r="21" spans="1:3" ht="16.5" x14ac:dyDescent="0.3">
      <c r="A21" s="33">
        <v>16</v>
      </c>
      <c r="B21" s="33">
        <v>4237</v>
      </c>
      <c r="C21" s="35"/>
    </row>
    <row r="22" spans="1:3" ht="16.5" x14ac:dyDescent="0.3">
      <c r="A22" s="33">
        <v>17</v>
      </c>
      <c r="B22" s="33">
        <v>4346</v>
      </c>
      <c r="C22" s="35"/>
    </row>
    <row r="23" spans="1:3" ht="16.5" x14ac:dyDescent="0.3">
      <c r="A23" s="33">
        <v>18</v>
      </c>
      <c r="B23" s="33">
        <v>4391</v>
      </c>
      <c r="C23" s="35"/>
    </row>
    <row r="24" spans="1:3" ht="16.5" x14ac:dyDescent="0.3">
      <c r="A24" s="33">
        <v>19</v>
      </c>
      <c r="B24" s="33">
        <v>4446</v>
      </c>
      <c r="C24" s="35"/>
    </row>
    <row r="25" spans="1:3" ht="16.5" x14ac:dyDescent="0.3">
      <c r="A25" s="33">
        <v>20</v>
      </c>
      <c r="B25" s="33">
        <v>4497</v>
      </c>
      <c r="C25" s="35"/>
    </row>
  </sheetData>
  <sheetProtection algorithmName="SHA-512" hashValue="F1Fgr9wGh+xJNiw8D8oBbm9tFRb3+PNT6d9HlmN2rcO9rKEMmdIZzBdBrBp0CMuYwE89WMyY2bk+9e83Ow8XyA==" saltValue="sZB9MzTjRvfAdJ87ueuPC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ACA2A8CBB1434FAC7355D8E3FCB556" ma:contentTypeVersion="6" ma:contentTypeDescription="Een nieuw document maken." ma:contentTypeScope="" ma:versionID="fca7b392f10168c6de7cd8f2b35f2d80">
  <xsd:schema xmlns:xsd="http://www.w3.org/2001/XMLSchema" xmlns:xs="http://www.w3.org/2001/XMLSchema" xmlns:p="http://schemas.microsoft.com/office/2006/metadata/properties" xmlns:ns2="70d1a8b8-890d-4298-b3ae-9ec7cba01158" targetNamespace="http://schemas.microsoft.com/office/2006/metadata/properties" ma:root="true" ma:fieldsID="235cbf23f7f0919af9311452402b52d5" ns2:_="">
    <xsd:import namespace="70d1a8b8-890d-4298-b3ae-9ec7cba01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1a8b8-890d-4298-b3ae-9ec7cba01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AC45C9-BA99-4C98-BA10-91495DB9A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1323F-5192-4B33-8F3A-D8F6632FA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1a8b8-890d-4298-b3ae-9ec7cba01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5B98D7-38EE-46F6-9C4B-320A21409E33}">
  <ds:schemaRefs>
    <ds:schemaRef ds:uri="http://schemas.microsoft.com/office/infopath/2007/PartnerControls"/>
    <ds:schemaRef ds:uri="70d1a8b8-890d-4298-b3ae-9ec7cba0115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Voorbeeldberekening</vt:lpstr>
      <vt:lpstr>AOW-datum</vt:lpstr>
      <vt:lpstr>Traktementstabel B</vt:lpstr>
      <vt:lpstr>Voorbeeldberekening!Afdrukbereik</vt:lpstr>
    </vt:vector>
  </TitlesOfParts>
  <Company>Van Harten PensioenController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David van Harten</cp:lastModifiedBy>
  <cp:lastPrinted>2015-10-27T13:34:41Z</cp:lastPrinted>
  <dcterms:created xsi:type="dcterms:W3CDTF">2009-09-25T08:05:13Z</dcterms:created>
  <dcterms:modified xsi:type="dcterms:W3CDTF">2020-11-19T13:21:12Z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0x010100D8ACA2A8CBB1434FAC7355D8E3FCB556</vt:lpwstr>
  </property>
  <property fmtid="{D5CDD505-2E9C-101B-9397-08002B2CF9AE}" pid="3" name="Order">
    <vt:r8>1711800</vt:r8>
  </property>
</Properties>
</file>