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221" documentId="8_{18FD003F-05E0-4A41-9DBF-6B423CB53DF9}" xr6:coauthVersionLast="45" xr6:coauthVersionMax="45" xr10:uidLastSave="{2D6283CF-4E77-4CB9-804F-62D103A58182}"/>
  <bookViews>
    <workbookView xWindow="22932" yWindow="-108" windowWidth="23256" windowHeight="12576" xr2:uid="{00000000-000D-0000-FFFF-FFFF00000000}"/>
  </bookViews>
  <sheets>
    <sheet name="Ber. actief" sheetId="1" r:id="rId1"/>
    <sheet name="Traktementen" sheetId="2" state="hidden" r:id="rId2"/>
  </sheets>
  <definedNames>
    <definedName name="_xlnm.Print_Area" localSheetId="0">'Ber. actief'!$A$1:$R$41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1" l="1"/>
  <c r="D18" i="1"/>
  <c r="D14" i="1" a="1"/>
  <c r="D14" i="1" s="1"/>
  <c r="D11" i="1" l="1" a="1"/>
  <c r="D11" i="1" s="1"/>
  <c r="D12" i="1" l="1"/>
  <c r="D13" i="1" l="1"/>
  <c r="D15" i="1" s="1"/>
  <c r="D1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<sst xmlns="http://schemas.openxmlformats.org/spreadsheetml/2006/main" count="54" uniqueCount="52">
  <si>
    <t>Full time traktement</t>
  </si>
  <si>
    <t>Traktement jaar</t>
  </si>
  <si>
    <t>Ambtsjaren voor inschaling</t>
  </si>
  <si>
    <t>Maandtraktement</t>
  </si>
  <si>
    <t>Uitkering  per maand:</t>
  </si>
  <si>
    <t>Maandtraktement x 12 + 8% vakantietoeslag.</t>
  </si>
  <si>
    <t>Opmerkingen:</t>
  </si>
  <si>
    <t>Geboortedatum</t>
  </si>
  <si>
    <t>Datum ziekmelding</t>
  </si>
  <si>
    <t>Schaal volgens SKW</t>
  </si>
  <si>
    <t>% arbeidsongeschikt</t>
  </si>
  <si>
    <t>Vul hier uw geboortedatum in.</t>
  </si>
  <si>
    <t>De eerste dag waarop u zich heeft ziek gemeld.</t>
  </si>
  <si>
    <t>Het % waarvoor u zich heeft ziek gemeld (zie invulinstructie voor nadere uitleg).</t>
  </si>
  <si>
    <t>Hier vult u een A, B of C in (zie invulinstructie voor nadere uitleg).</t>
  </si>
  <si>
    <t>Tabel 2020</t>
  </si>
  <si>
    <t>A</t>
  </si>
  <si>
    <t>B</t>
  </si>
  <si>
    <t>AO-normtraktement</t>
  </si>
  <si>
    <t>Uitkering per jaar</t>
  </si>
  <si>
    <t>Uitkeringspercentage</t>
  </si>
  <si>
    <t>Jaar waarover de berekening wordt uitgevoerd.</t>
  </si>
  <si>
    <t>Inschaling conform SKW.</t>
  </si>
  <si>
    <t>Maandtraktement conform SKW.</t>
  </si>
  <si>
    <t>Full time traktement x 1,175.</t>
  </si>
  <si>
    <t>Zie invulinstructie voor nadere uitleg.</t>
  </si>
  <si>
    <t>AO-normtraktement x uitkeringspercentage.</t>
  </si>
  <si>
    <t>Invulinstructie:</t>
  </si>
  <si>
    <t>1. Vul uw geboortedatum in als volgt: 00-00-0000.</t>
  </si>
  <si>
    <t>2. Vul de datum in waarop u zich heeft ziekgemeld, let op de datumnotatie: 00-00-0000.</t>
  </si>
  <si>
    <t>De uitkering gaat in op:</t>
  </si>
  <si>
    <t>≥25% - &lt;35%</t>
  </si>
  <si>
    <t>≥35% - &lt;45%</t>
  </si>
  <si>
    <t>≥45% - &lt;55%</t>
  </si>
  <si>
    <t>≥55% - &lt;65%</t>
  </si>
  <si>
    <t>≥80%</t>
  </si>
  <si>
    <t>≥65% - &lt;80%</t>
  </si>
  <si>
    <t>3. Vul het percentage in dat u arbeidsongeschikt bent. De rekentool zal vervolgens het uitkeringspercentage berekenen volgens onderstaande tabel:</t>
  </si>
  <si>
    <t>4. Vul de schaal in volgens de inschaling van SKW, u vult een A, B of C in volgens onderstaande tabel:</t>
  </si>
  <si>
    <t>&lt;350</t>
  </si>
  <si>
    <t>&lt;550</t>
  </si>
  <si>
    <t>350 - 550</t>
  </si>
  <si>
    <t>Schaal</t>
  </si>
  <si>
    <t>C</t>
  </si>
  <si>
    <t>Gemeentegroote</t>
  </si>
  <si>
    <t>De VSE verstrekt een uitkering aan de kerk na 1 jaar ziekte tot aan de AOW-leeftijd.</t>
  </si>
  <si>
    <t>2. De berekening is onder voorbehoud van goedkeuring door het bestuur.</t>
  </si>
  <si>
    <t>3. De berekening is gemaakt met cijfers van dit jaar.</t>
  </si>
  <si>
    <t>4. Berekeningen zijn gebaseerd op de bestaande statuten en reglementen. Als deze worden gewijzigd kan dat direct invloed hebben op bovengenoemde berekeningen.</t>
  </si>
  <si>
    <t>5. Het uitkeringsreglement kunt u vinden op de site onder het kopje reglementen.</t>
  </si>
  <si>
    <t>1. De uitkering per jaar is een indicatie van het bedrag dat u ontvangt.</t>
  </si>
  <si>
    <t>Rekenmodel Uitkering wegens arbeidsongeschiktheid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</si>
</sst>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&quot;€&quot;\ #,##0.00"/>
    <numFmt numFmtId="166" formatCode="0.0%"/>
  </numFmts>
  <fonts count="18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b/>
      <sz val="10"/>
      <name val="Arial"/>
      <family val="2"/>
    </font>
    <font>
      <sz val="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16" fillId="0" borderId="0" xfId="0" applyFont="1"/>
    <xf numFmtId="0" fontId="17" fillId="0" borderId="0" xfId="0" applyFont="1"/>
    <xf numFmtId="0" fontId="3" fillId="0" borderId="0" xfId="0" applyFont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14" fontId="6" fillId="3" borderId="0" xfId="0" applyNumberFormat="1" applyFont="1" applyFill="1" applyBorder="1" applyAlignment="1" applyProtection="1">
      <alignment horizontal="right" vertical="center"/>
      <protection locked="0" hidden="1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5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vertical="center" textRotation="75" wrapText="1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horizontal="left" vertical="center"/>
      <protection hidden="1"/>
    </xf>
    <xf numFmtId="166" fontId="6" fillId="3" borderId="0" xfId="0" applyNumberFormat="1" applyFont="1" applyFill="1" applyBorder="1" applyAlignment="1" applyProtection="1">
      <alignment horizontal="right" vertical="center"/>
      <protection locked="0" hidden="1"/>
    </xf>
    <xf numFmtId="0" fontId="6" fillId="2" borderId="0" xfId="0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horizontal="left" vertical="center"/>
      <protection hidden="1"/>
    </xf>
    <xf numFmtId="0" fontId="6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5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left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Fill="1" applyAlignment="1" applyProtection="1">
      <alignment horizontal="right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Protection="1"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Fill="1" applyBorder="1" applyAlignment="1" applyProtection="1">
      <alignment horizontal="right" vertical="center"/>
      <protection hidden="1"/>
    </xf>
    <xf numFmtId="10" fontId="3" fillId="0" borderId="0" xfId="0" applyNumberFormat="1" applyFont="1" applyFill="1" applyBorder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9" fontId="3" fillId="0" borderId="0" xfId="1" applyNumberFormat="1" applyFont="1" applyFill="1" applyAlignment="1" applyProtection="1">
      <alignment horizontal="right"/>
      <protection hidden="1"/>
    </xf>
    <xf numFmtId="165" fontId="14" fillId="0" borderId="0" xfId="0" applyNumberFormat="1" applyFont="1" applyFill="1" applyAlignment="1" applyProtection="1">
      <alignment horizontal="right"/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Fill="1" applyBorder="1" applyProtection="1">
      <protection hidden="1"/>
    </xf>
    <xf numFmtId="3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7" xfId="0" applyNumberFormat="1" applyFont="1" applyFill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9" fontId="3" fillId="0" borderId="0" xfId="0" applyNumberFormat="1" applyFont="1" applyAlignment="1" applyProtection="1">
      <alignment horizontal="center" vertical="center"/>
      <protection hidden="1"/>
    </xf>
    <xf numFmtId="165" fontId="3" fillId="0" borderId="0" xfId="0" applyNumberFormat="1" applyFont="1" applyFill="1" applyAlignment="1" applyProtection="1">
      <alignment horizontal="righ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432435</xdr:colOff>
      <xdr:row>0</xdr:row>
      <xdr:rowOff>160020</xdr:rowOff>
    </xdr:from>
    <xdr:to>
      <xdr:col>16</xdr:col>
      <xdr:colOff>10290</xdr:colOff>
      <xdr:row>1</xdr:row>
      <xdr:rowOff>24386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401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43"/>
  <sheetViews>
    <sheetView showGridLines="0" tabSelected="1" zoomScaleNormal="100" workbookViewId="0">
      <selection activeCell="D4" sqref="D4"/>
    </sheetView>
  </sheetViews>
  <sheetFormatPr defaultColWidth="8.75" defaultRowHeight="16.5" x14ac:dyDescent="0.2"/>
  <cols>
    <col min="1" max="1" width="1.625" style="3" customWidth="1"/>
    <col min="2" max="2" width="1.75" style="3" customWidth="1"/>
    <col min="3" max="3" width="34.5" style="3" customWidth="1"/>
    <col min="4" max="4" width="22.75" style="57" customWidth="1"/>
    <col min="5" max="5" width="1.875" style="19" customWidth="1"/>
    <col min="6" max="6" width="22.75" style="58" customWidth="1"/>
    <col min="7" max="7" width="1.75" style="58" customWidth="1"/>
    <col min="8" max="8" width="6.25" style="19" customWidth="1"/>
    <col min="9" max="9" width="7.25" style="59" customWidth="1"/>
    <col min="10" max="13" width="8.75" style="3"/>
    <col min="14" max="14" width="16.5" style="3" customWidth="1"/>
    <col min="15" max="16" width="10.75" style="3" customWidth="1"/>
    <col min="17" max="17" width="1.125" style="3" customWidth="1"/>
    <col min="18" max="18" width="10.75" style="3" customWidth="1"/>
    <col min="19" max="16384" width="8.75" style="3"/>
  </cols>
  <sheetData>
    <row r="1" spans="2:17" ht="75" customHeight="1" x14ac:dyDescent="0.3">
      <c r="C1" s="66" t="s">
        <v>51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4"/>
      <c r="O1" s="4"/>
      <c r="P1" s="4"/>
      <c r="Q1" s="4"/>
    </row>
    <row r="2" spans="2:17" x14ac:dyDescent="0.2">
      <c r="C2" s="5"/>
      <c r="D2" s="6"/>
      <c r="E2" s="7"/>
      <c r="F2" s="8"/>
      <c r="G2" s="8"/>
      <c r="H2" s="7"/>
      <c r="I2" s="4"/>
      <c r="J2" s="4"/>
      <c r="K2" s="4"/>
      <c r="L2" s="4"/>
      <c r="M2" s="4"/>
      <c r="N2" s="4"/>
      <c r="O2" s="4"/>
      <c r="P2" s="4"/>
      <c r="Q2" s="4"/>
    </row>
    <row r="3" spans="2:17" ht="7.9" customHeight="1" x14ac:dyDescent="0.2">
      <c r="B3" s="9"/>
      <c r="C3" s="10"/>
      <c r="D3" s="11"/>
      <c r="E3" s="12"/>
      <c r="F3" s="13"/>
      <c r="G3" s="13"/>
      <c r="H3" s="12"/>
      <c r="I3" s="14"/>
      <c r="J3" s="14"/>
      <c r="K3" s="14"/>
      <c r="L3" s="14"/>
      <c r="M3" s="14"/>
      <c r="N3" s="14"/>
      <c r="O3" s="14"/>
      <c r="P3" s="14"/>
      <c r="Q3" s="15"/>
    </row>
    <row r="4" spans="2:17" ht="15" customHeight="1" x14ac:dyDescent="0.2">
      <c r="B4" s="16"/>
      <c r="C4" s="17" t="s">
        <v>7</v>
      </c>
      <c r="D4" s="18"/>
      <c r="F4" s="20" t="s">
        <v>11</v>
      </c>
      <c r="G4" s="21"/>
      <c r="H4" s="22"/>
      <c r="I4" s="22"/>
      <c r="J4" s="23"/>
      <c r="K4" s="24"/>
      <c r="L4" s="24"/>
      <c r="M4" s="24"/>
      <c r="N4" s="24"/>
      <c r="O4" s="24"/>
      <c r="P4" s="24"/>
      <c r="Q4" s="25"/>
    </row>
    <row r="5" spans="2:17" ht="15" customHeight="1" x14ac:dyDescent="0.2">
      <c r="B5" s="16"/>
      <c r="C5" s="17" t="s">
        <v>8</v>
      </c>
      <c r="D5" s="18"/>
      <c r="F5" s="20" t="s">
        <v>12</v>
      </c>
      <c r="G5" s="26"/>
      <c r="H5" s="22"/>
      <c r="I5" s="22"/>
      <c r="J5" s="23"/>
      <c r="K5" s="24"/>
      <c r="L5" s="24"/>
      <c r="M5" s="24"/>
      <c r="N5" s="24"/>
      <c r="O5" s="24"/>
      <c r="P5" s="24"/>
      <c r="Q5" s="25"/>
    </row>
    <row r="6" spans="2:17" ht="15" customHeight="1" x14ac:dyDescent="0.2">
      <c r="B6" s="16"/>
      <c r="C6" s="17" t="s">
        <v>10</v>
      </c>
      <c r="D6" s="27"/>
      <c r="F6" s="20" t="s">
        <v>13</v>
      </c>
      <c r="G6" s="26"/>
      <c r="H6" s="22"/>
      <c r="I6" s="22"/>
      <c r="J6" s="23"/>
      <c r="K6" s="24"/>
      <c r="L6" s="24"/>
      <c r="M6" s="24"/>
      <c r="N6" s="24"/>
      <c r="O6" s="24"/>
      <c r="P6" s="24"/>
      <c r="Q6" s="25"/>
    </row>
    <row r="7" spans="2:17" ht="15" customHeight="1" x14ac:dyDescent="0.2">
      <c r="B7" s="16"/>
      <c r="C7" s="17" t="s">
        <v>9</v>
      </c>
      <c r="D7" s="18"/>
      <c r="E7" s="28"/>
      <c r="F7" s="20" t="s">
        <v>14</v>
      </c>
      <c r="G7" s="26"/>
      <c r="H7" s="29"/>
      <c r="I7" s="29"/>
      <c r="J7" s="23"/>
      <c r="K7" s="24"/>
      <c r="L7" s="24"/>
      <c r="M7" s="24"/>
      <c r="N7" s="30"/>
      <c r="O7" s="29"/>
      <c r="P7" s="29"/>
      <c r="Q7" s="31"/>
    </row>
    <row r="8" spans="2:17" ht="15" customHeight="1" x14ac:dyDescent="0.3">
      <c r="B8" s="16"/>
      <c r="C8" s="32"/>
      <c r="D8" s="33"/>
      <c r="E8" s="34"/>
      <c r="F8" s="34"/>
      <c r="G8" s="34"/>
      <c r="H8" s="34"/>
      <c r="I8" s="34"/>
      <c r="J8" s="23"/>
      <c r="K8" s="24"/>
      <c r="L8" s="24"/>
      <c r="M8" s="24"/>
      <c r="N8" s="29"/>
      <c r="O8" s="29"/>
      <c r="P8" s="29"/>
      <c r="Q8" s="31"/>
    </row>
    <row r="9" spans="2:17" ht="15" customHeight="1" x14ac:dyDescent="0.3">
      <c r="B9" s="16"/>
      <c r="C9" s="34" t="s">
        <v>1</v>
      </c>
      <c r="D9" s="35">
        <v>2020</v>
      </c>
      <c r="E9" s="36"/>
      <c r="F9" s="36" t="s">
        <v>21</v>
      </c>
      <c r="G9" s="36"/>
      <c r="H9" s="36"/>
      <c r="I9" s="34"/>
      <c r="J9" s="23"/>
      <c r="K9" s="24"/>
      <c r="L9" s="24"/>
      <c r="M9" s="24"/>
      <c r="N9" s="29"/>
      <c r="O9" s="29"/>
      <c r="P9" s="29"/>
      <c r="Q9" s="31"/>
    </row>
    <row r="10" spans="2:17" ht="15" customHeight="1" x14ac:dyDescent="0.3">
      <c r="B10" s="16"/>
      <c r="C10" s="34" t="s">
        <v>2</v>
      </c>
      <c r="D10" s="37">
        <f>MIN(20,(D9)-YEAR(D4)-27)</f>
        <v>20</v>
      </c>
      <c r="E10" s="36"/>
      <c r="F10" s="36" t="s">
        <v>22</v>
      </c>
      <c r="G10" s="36"/>
      <c r="H10" s="36"/>
      <c r="I10" s="34"/>
      <c r="J10" s="23"/>
      <c r="K10" s="24"/>
      <c r="L10" s="24"/>
      <c r="M10" s="24"/>
      <c r="N10" s="29"/>
      <c r="O10" s="29"/>
      <c r="P10" s="29"/>
      <c r="Q10" s="31"/>
    </row>
    <row r="11" spans="2:17" ht="15" customHeight="1" x14ac:dyDescent="0.3">
      <c r="B11" s="16"/>
      <c r="C11" s="38" t="s">
        <v>3</v>
      </c>
      <c r="D11" s="39" t="e" cm="1">
        <f t="array" ref="D11">_xlfn.IFS(D7="A",VLOOKUP(D10,Traktementen!A2:D23,2),D7="b",VLOOKUP(D10,Traktementen!A2:D23,3),D7="c",VLOOKUP(D10,Traktementen!A2:D23,4))</f>
        <v>#N/A</v>
      </c>
      <c r="E11" s="36"/>
      <c r="F11" s="36" t="s">
        <v>23</v>
      </c>
      <c r="G11" s="36"/>
      <c r="H11" s="36"/>
      <c r="I11" s="34"/>
      <c r="J11" s="23"/>
      <c r="K11" s="40"/>
      <c r="L11" s="40"/>
      <c r="M11" s="40"/>
      <c r="N11" s="29"/>
      <c r="O11" s="29"/>
      <c r="P11" s="29"/>
      <c r="Q11" s="31"/>
    </row>
    <row r="12" spans="2:17" ht="15" customHeight="1" x14ac:dyDescent="0.3">
      <c r="B12" s="16"/>
      <c r="C12" s="41" t="s">
        <v>0</v>
      </c>
      <c r="D12" s="39" t="e">
        <f>ROUND(12.96*D11,0)</f>
        <v>#N/A</v>
      </c>
      <c r="E12" s="36"/>
      <c r="F12" s="36" t="s">
        <v>5</v>
      </c>
      <c r="G12" s="36"/>
      <c r="H12" s="36"/>
      <c r="I12" s="34"/>
      <c r="J12" s="23"/>
      <c r="K12" s="40"/>
      <c r="L12" s="40"/>
      <c r="M12" s="40"/>
      <c r="N12" s="29"/>
      <c r="O12" s="29"/>
      <c r="P12" s="29"/>
      <c r="Q12" s="31"/>
    </row>
    <row r="13" spans="2:17" ht="15" customHeight="1" x14ac:dyDescent="0.3">
      <c r="B13" s="16"/>
      <c r="C13" s="41" t="s">
        <v>18</v>
      </c>
      <c r="D13" s="42" t="e">
        <f>ROUND(D12*1.175,0)</f>
        <v>#N/A</v>
      </c>
      <c r="E13" s="36"/>
      <c r="F13" s="36" t="s">
        <v>24</v>
      </c>
      <c r="G13" s="36"/>
      <c r="H13" s="36"/>
      <c r="I13" s="34"/>
      <c r="J13" s="23"/>
      <c r="K13" s="40"/>
      <c r="L13" s="40"/>
      <c r="M13" s="40"/>
      <c r="N13" s="17"/>
      <c r="O13" s="43"/>
      <c r="P13" s="44"/>
      <c r="Q13" s="45"/>
    </row>
    <row r="14" spans="2:17" ht="15" customHeight="1" x14ac:dyDescent="0.3">
      <c r="B14" s="16"/>
      <c r="C14" s="41" t="s">
        <v>20</v>
      </c>
      <c r="D14" s="46" cm="1">
        <f t="array" ref="D14">_xlfn.IFS(D6&lt;25%,0%,D6&lt;35%,21%,D6&lt;45%,28%,D6&lt;55%,35%,D6&lt;65%,42%,D6&lt;80%,51%,D6&lt;101%,75%)</f>
        <v>0</v>
      </c>
      <c r="E14" s="36"/>
      <c r="F14" s="36" t="s">
        <v>25</v>
      </c>
      <c r="G14" s="36"/>
      <c r="H14" s="36"/>
      <c r="I14" s="34"/>
      <c r="J14" s="23"/>
      <c r="K14" s="40"/>
      <c r="L14" s="40"/>
      <c r="M14" s="40"/>
      <c r="N14" s="17"/>
      <c r="O14" s="43"/>
      <c r="P14" s="44"/>
      <c r="Q14" s="45"/>
    </row>
    <row r="15" spans="2:17" ht="15" customHeight="1" x14ac:dyDescent="0.3">
      <c r="B15" s="16"/>
      <c r="C15" s="41" t="s">
        <v>19</v>
      </c>
      <c r="D15" s="39" t="e">
        <f>ROUND(D13*D14,0)</f>
        <v>#N/A</v>
      </c>
      <c r="E15" s="36"/>
      <c r="F15" s="36" t="s">
        <v>26</v>
      </c>
      <c r="G15" s="36"/>
      <c r="H15" s="36"/>
      <c r="I15" s="34"/>
      <c r="J15" s="23"/>
      <c r="K15" s="40"/>
      <c r="L15" s="40"/>
      <c r="M15" s="40"/>
      <c r="N15" s="17"/>
      <c r="O15" s="43"/>
      <c r="P15" s="44"/>
      <c r="Q15" s="45"/>
    </row>
    <row r="16" spans="2:17" ht="15" customHeight="1" x14ac:dyDescent="0.3">
      <c r="B16" s="16"/>
      <c r="C16" s="41" t="s">
        <v>4</v>
      </c>
      <c r="D16" s="65" t="e">
        <f>ROUND(D15/12,2)</f>
        <v>#N/A</v>
      </c>
      <c r="E16" s="36"/>
      <c r="F16" s="36"/>
      <c r="G16" s="36"/>
      <c r="H16" s="36"/>
      <c r="I16" s="34"/>
      <c r="J16" s="23"/>
      <c r="K16" s="40"/>
      <c r="L16" s="40"/>
      <c r="M16" s="40"/>
      <c r="N16" s="24"/>
      <c r="O16" s="24"/>
      <c r="P16" s="24"/>
      <c r="Q16" s="25"/>
    </row>
    <row r="17" spans="2:17" ht="15" customHeight="1" x14ac:dyDescent="0.3">
      <c r="B17" s="16"/>
      <c r="C17" s="41"/>
      <c r="D17" s="47"/>
      <c r="E17" s="36"/>
      <c r="F17" s="36"/>
      <c r="G17" s="36"/>
      <c r="H17" s="36"/>
      <c r="I17" s="34"/>
      <c r="J17" s="23"/>
      <c r="K17" s="40"/>
      <c r="L17" s="40"/>
      <c r="M17" s="40"/>
      <c r="N17" s="24"/>
      <c r="O17" s="24"/>
      <c r="P17" s="24"/>
      <c r="Q17" s="25"/>
    </row>
    <row r="18" spans="2:17" ht="15" customHeight="1" x14ac:dyDescent="0.3">
      <c r="B18" s="16"/>
      <c r="C18" s="41" t="s">
        <v>30</v>
      </c>
      <c r="D18" s="43">
        <f>DATE(YEAR(D5)+1,MONTH(D5),DAY(D5))</f>
        <v>366</v>
      </c>
      <c r="E18" s="36"/>
      <c r="F18" s="36" t="s">
        <v>45</v>
      </c>
      <c r="G18" s="36"/>
      <c r="H18" s="36"/>
      <c r="I18" s="34"/>
      <c r="J18" s="23"/>
      <c r="K18" s="40"/>
      <c r="L18" s="40"/>
      <c r="M18" s="40"/>
      <c r="N18" s="24"/>
      <c r="O18" s="24"/>
      <c r="P18" s="24"/>
      <c r="Q18" s="25"/>
    </row>
    <row r="19" spans="2:17" ht="15" customHeight="1" x14ac:dyDescent="0.3">
      <c r="B19" s="48"/>
      <c r="C19" s="49"/>
      <c r="D19" s="50"/>
      <c r="E19" s="51"/>
      <c r="F19" s="51"/>
      <c r="G19" s="51"/>
      <c r="H19" s="51"/>
      <c r="I19" s="51"/>
      <c r="J19" s="52"/>
      <c r="K19" s="52"/>
      <c r="L19" s="53"/>
      <c r="M19" s="53"/>
      <c r="N19" s="54"/>
      <c r="O19" s="54"/>
      <c r="P19" s="54"/>
      <c r="Q19" s="55"/>
    </row>
    <row r="20" spans="2:17" ht="16.5" customHeight="1" x14ac:dyDescent="0.2">
      <c r="C20" s="56"/>
    </row>
    <row r="21" spans="2:17" ht="16.5" customHeight="1" x14ac:dyDescent="0.2">
      <c r="C21" s="60" t="s">
        <v>27</v>
      </c>
      <c r="F21" s="61"/>
      <c r="G21" s="61"/>
      <c r="I21" s="62"/>
    </row>
    <row r="22" spans="2:17" ht="16.5" customHeight="1" x14ac:dyDescent="0.2">
      <c r="C22" s="3" t="s">
        <v>28</v>
      </c>
      <c r="F22" s="61"/>
      <c r="G22" s="61"/>
      <c r="I22" s="62"/>
    </row>
    <row r="23" spans="2:17" ht="16.5" customHeight="1" x14ac:dyDescent="0.2">
      <c r="C23" s="3" t="s">
        <v>29</v>
      </c>
      <c r="F23" s="61"/>
      <c r="G23" s="61"/>
      <c r="I23" s="62"/>
    </row>
    <row r="24" spans="2:17" ht="16.5" customHeight="1" x14ac:dyDescent="0.2">
      <c r="C24" s="3" t="s">
        <v>37</v>
      </c>
      <c r="F24" s="61"/>
      <c r="G24" s="61"/>
      <c r="I24" s="62"/>
    </row>
    <row r="25" spans="2:17" ht="16.5" customHeight="1" x14ac:dyDescent="0.2">
      <c r="C25" s="63" t="s">
        <v>10</v>
      </c>
      <c r="D25" s="63" t="s">
        <v>20</v>
      </c>
      <c r="F25" s="61"/>
      <c r="G25" s="61"/>
      <c r="I25" s="62"/>
    </row>
    <row r="26" spans="2:17" ht="16.5" customHeight="1" x14ac:dyDescent="0.2">
      <c r="C26" s="63" t="s">
        <v>31</v>
      </c>
      <c r="D26" s="64">
        <v>0.21</v>
      </c>
      <c r="F26" s="61"/>
      <c r="G26" s="61"/>
      <c r="I26" s="62"/>
    </row>
    <row r="27" spans="2:17" ht="16.5" customHeight="1" x14ac:dyDescent="0.2">
      <c r="C27" s="63" t="s">
        <v>32</v>
      </c>
      <c r="D27" s="64">
        <v>0.28000000000000003</v>
      </c>
      <c r="F27" s="61"/>
      <c r="G27" s="61"/>
      <c r="I27" s="62"/>
    </row>
    <row r="28" spans="2:17" ht="16.5" customHeight="1" x14ac:dyDescent="0.2">
      <c r="C28" s="63" t="s">
        <v>33</v>
      </c>
      <c r="D28" s="64">
        <v>0.35</v>
      </c>
      <c r="F28" s="61"/>
      <c r="G28" s="61"/>
      <c r="I28" s="62"/>
    </row>
    <row r="29" spans="2:17" ht="16.5" customHeight="1" x14ac:dyDescent="0.2">
      <c r="C29" s="63" t="s">
        <v>34</v>
      </c>
      <c r="D29" s="64">
        <v>0.42</v>
      </c>
      <c r="F29" s="61"/>
      <c r="G29" s="61"/>
      <c r="I29" s="62"/>
    </row>
    <row r="30" spans="2:17" ht="16.5" customHeight="1" x14ac:dyDescent="0.2">
      <c r="C30" s="63" t="s">
        <v>36</v>
      </c>
      <c r="D30" s="64">
        <v>0.51</v>
      </c>
      <c r="F30" s="61"/>
      <c r="G30" s="61"/>
      <c r="I30" s="62"/>
    </row>
    <row r="31" spans="2:17" ht="16.5" customHeight="1" x14ac:dyDescent="0.2">
      <c r="C31" s="63" t="s">
        <v>35</v>
      </c>
      <c r="D31" s="64">
        <v>0.75</v>
      </c>
      <c r="F31" s="61"/>
      <c r="G31" s="61"/>
      <c r="I31" s="62"/>
    </row>
    <row r="32" spans="2:17" ht="16.5" customHeight="1" x14ac:dyDescent="0.2">
      <c r="C32" s="3" t="s">
        <v>38</v>
      </c>
      <c r="F32" s="61"/>
      <c r="G32" s="61"/>
      <c r="I32" s="62"/>
    </row>
    <row r="33" spans="3:9" ht="16.5" customHeight="1" x14ac:dyDescent="0.2">
      <c r="C33" s="63" t="s">
        <v>44</v>
      </c>
      <c r="D33" s="63" t="s">
        <v>42</v>
      </c>
      <c r="F33" s="61"/>
      <c r="G33" s="61"/>
      <c r="I33" s="62"/>
    </row>
    <row r="34" spans="3:9" ht="16.5" customHeight="1" x14ac:dyDescent="0.2">
      <c r="C34" s="63" t="s">
        <v>39</v>
      </c>
      <c r="D34" s="64" t="s">
        <v>16</v>
      </c>
      <c r="F34" s="61"/>
      <c r="G34" s="61"/>
      <c r="I34" s="62"/>
    </row>
    <row r="35" spans="3:9" ht="16.5" customHeight="1" x14ac:dyDescent="0.2">
      <c r="C35" s="63" t="s">
        <v>41</v>
      </c>
      <c r="D35" s="64" t="s">
        <v>17</v>
      </c>
      <c r="F35" s="61"/>
      <c r="G35" s="61"/>
      <c r="I35" s="62"/>
    </row>
    <row r="36" spans="3:9" ht="16.5" customHeight="1" x14ac:dyDescent="0.2">
      <c r="C36" s="63" t="s">
        <v>40</v>
      </c>
      <c r="D36" s="64" t="s">
        <v>43</v>
      </c>
      <c r="F36" s="61"/>
      <c r="G36" s="61"/>
      <c r="I36" s="62"/>
    </row>
    <row r="37" spans="3:9" ht="16.5" customHeight="1" x14ac:dyDescent="0.2">
      <c r="C37" s="63"/>
      <c r="D37" s="64"/>
      <c r="F37" s="61"/>
      <c r="G37" s="61"/>
      <c r="I37" s="62"/>
    </row>
    <row r="38" spans="3:9" x14ac:dyDescent="0.2">
      <c r="C38" s="60" t="s">
        <v>6</v>
      </c>
      <c r="F38" s="61"/>
      <c r="G38" s="3"/>
      <c r="H38" s="3"/>
      <c r="I38" s="3"/>
    </row>
    <row r="39" spans="3:9" x14ac:dyDescent="0.2">
      <c r="C39" s="3" t="s">
        <v>50</v>
      </c>
      <c r="D39" s="61"/>
      <c r="F39" s="61"/>
      <c r="G39" s="61"/>
      <c r="I39" s="62"/>
    </row>
    <row r="40" spans="3:9" x14ac:dyDescent="0.2">
      <c r="C40" s="3" t="s">
        <v>46</v>
      </c>
      <c r="D40" s="61"/>
      <c r="F40" s="61"/>
      <c r="G40" s="61"/>
      <c r="I40" s="62"/>
    </row>
    <row r="41" spans="3:9" x14ac:dyDescent="0.2">
      <c r="C41" s="3" t="s">
        <v>47</v>
      </c>
      <c r="D41" s="61"/>
    </row>
    <row r="42" spans="3:9" x14ac:dyDescent="0.2">
      <c r="C42" s="3" t="s">
        <v>48</v>
      </c>
    </row>
    <row r="43" spans="3:9" x14ac:dyDescent="0.2">
      <c r="C43" s="3" t="s">
        <v>49</v>
      </c>
    </row>
  </sheetData>
  <sheetProtection algorithmName="SHA-512" hashValue="1MHXQ8pK4jqWeoUWtwvk+Gjc7nvAsgJVc5wV5ZtX5jo1dJwFD+IaCQIzFaQVcLixbuRPyhZKFkxOMbtWeDpkPw==" saltValue="13RBzAkm3CUgidjzdKdM9A==" spinCount="100000" sheet="1" objects="1" scenarios="1" selectLockedCells="1"/>
  <mergeCells count="1">
    <mergeCell ref="C1:M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A1:D23"/>
  <sheetViews>
    <sheetView workbookViewId="0">
      <selection activeCell="C21" sqref="C21"/>
    </sheetView>
  </sheetViews>
  <sheetFormatPr defaultRowHeight="14.25" x14ac:dyDescent="0.2"/>
  <sheetData>
    <row r="1" spans="1:4" x14ac:dyDescent="0.2">
      <c r="A1" s="1" t="s">
        <v>15</v>
      </c>
    </row>
    <row r="2" spans="1:4" x14ac:dyDescent="0.2">
      <c r="A2" s="2">
        <v>-1</v>
      </c>
      <c r="B2" s="2">
        <v>2937</v>
      </c>
      <c r="C2" s="2">
        <v>3183</v>
      </c>
      <c r="D2" s="2">
        <v>3308</v>
      </c>
    </row>
    <row r="3" spans="1:4" x14ac:dyDescent="0.2">
      <c r="A3">
        <v>0</v>
      </c>
      <c r="B3">
        <v>2937</v>
      </c>
      <c r="C3">
        <v>3183</v>
      </c>
      <c r="D3">
        <v>3308</v>
      </c>
    </row>
    <row r="4" spans="1:4" x14ac:dyDescent="0.2">
      <c r="A4">
        <v>1</v>
      </c>
      <c r="B4">
        <v>3004</v>
      </c>
      <c r="C4">
        <v>3238</v>
      </c>
      <c r="D4">
        <v>3375</v>
      </c>
    </row>
    <row r="5" spans="1:4" x14ac:dyDescent="0.2">
      <c r="A5">
        <v>2</v>
      </c>
      <c r="B5">
        <v>3067</v>
      </c>
      <c r="C5">
        <v>3308</v>
      </c>
      <c r="D5">
        <v>3426</v>
      </c>
    </row>
    <row r="6" spans="1:4" x14ac:dyDescent="0.2">
      <c r="A6">
        <v>3</v>
      </c>
      <c r="B6">
        <v>3125</v>
      </c>
      <c r="C6">
        <v>3375</v>
      </c>
      <c r="D6">
        <v>3513</v>
      </c>
    </row>
    <row r="7" spans="1:4" x14ac:dyDescent="0.2">
      <c r="A7">
        <v>4</v>
      </c>
      <c r="B7">
        <v>3190</v>
      </c>
      <c r="C7">
        <v>3426</v>
      </c>
      <c r="D7">
        <v>3601</v>
      </c>
    </row>
    <row r="8" spans="1:4" x14ac:dyDescent="0.2">
      <c r="A8">
        <v>5</v>
      </c>
      <c r="B8">
        <v>3238</v>
      </c>
      <c r="C8">
        <v>3479</v>
      </c>
      <c r="D8">
        <v>3691</v>
      </c>
    </row>
    <row r="9" spans="1:4" x14ac:dyDescent="0.2">
      <c r="A9">
        <v>6</v>
      </c>
      <c r="B9">
        <v>3308</v>
      </c>
      <c r="C9">
        <v>3533</v>
      </c>
      <c r="D9">
        <v>3777</v>
      </c>
    </row>
    <row r="10" spans="1:4" x14ac:dyDescent="0.2">
      <c r="A10">
        <v>7</v>
      </c>
      <c r="B10">
        <v>3375</v>
      </c>
      <c r="C10">
        <v>3584</v>
      </c>
      <c r="D10">
        <v>3869</v>
      </c>
    </row>
    <row r="11" spans="1:4" x14ac:dyDescent="0.2">
      <c r="A11">
        <v>8</v>
      </c>
      <c r="B11">
        <v>3444</v>
      </c>
      <c r="C11">
        <v>3652</v>
      </c>
      <c r="D11">
        <v>3930</v>
      </c>
    </row>
    <row r="12" spans="1:4" x14ac:dyDescent="0.2">
      <c r="A12">
        <v>9</v>
      </c>
      <c r="B12">
        <v>3513</v>
      </c>
      <c r="C12">
        <v>3721</v>
      </c>
      <c r="D12">
        <v>4032</v>
      </c>
    </row>
    <row r="13" spans="1:4" x14ac:dyDescent="0.2">
      <c r="A13">
        <v>10</v>
      </c>
      <c r="B13">
        <v>3584</v>
      </c>
      <c r="C13">
        <v>3791</v>
      </c>
      <c r="D13">
        <v>4143</v>
      </c>
    </row>
    <row r="14" spans="1:4" x14ac:dyDescent="0.2">
      <c r="A14">
        <v>11</v>
      </c>
      <c r="B14">
        <v>3652</v>
      </c>
      <c r="C14">
        <v>3869</v>
      </c>
      <c r="D14">
        <v>4237</v>
      </c>
    </row>
    <row r="15" spans="1:4" x14ac:dyDescent="0.2">
      <c r="A15">
        <v>12</v>
      </c>
      <c r="B15">
        <v>3719</v>
      </c>
      <c r="C15">
        <v>3930</v>
      </c>
      <c r="D15">
        <v>4346</v>
      </c>
    </row>
    <row r="16" spans="1:4" x14ac:dyDescent="0.2">
      <c r="A16">
        <v>13</v>
      </c>
      <c r="B16">
        <v>3776</v>
      </c>
      <c r="C16">
        <v>4001</v>
      </c>
      <c r="D16">
        <v>4446</v>
      </c>
    </row>
    <row r="17" spans="1:4" x14ac:dyDescent="0.2">
      <c r="A17">
        <v>14</v>
      </c>
      <c r="B17">
        <v>3826</v>
      </c>
      <c r="C17">
        <v>4067</v>
      </c>
      <c r="D17">
        <v>4571</v>
      </c>
    </row>
    <row r="18" spans="1:4" x14ac:dyDescent="0.2">
      <c r="A18">
        <v>15</v>
      </c>
      <c r="B18">
        <v>3858</v>
      </c>
      <c r="C18">
        <v>4143</v>
      </c>
      <c r="D18">
        <v>4649</v>
      </c>
    </row>
    <row r="19" spans="1:4" x14ac:dyDescent="0.2">
      <c r="A19">
        <v>16</v>
      </c>
      <c r="B19">
        <v>3915</v>
      </c>
      <c r="C19">
        <v>4237</v>
      </c>
      <c r="D19">
        <v>4769</v>
      </c>
    </row>
    <row r="20" spans="1:4" x14ac:dyDescent="0.2">
      <c r="A20">
        <v>17</v>
      </c>
      <c r="B20">
        <v>3970</v>
      </c>
      <c r="C20">
        <v>4346</v>
      </c>
      <c r="D20">
        <v>4816</v>
      </c>
    </row>
    <row r="21" spans="1:4" x14ac:dyDescent="0.2">
      <c r="A21">
        <v>18</v>
      </c>
      <c r="B21">
        <v>4027</v>
      </c>
      <c r="C21">
        <v>4391</v>
      </c>
      <c r="D21">
        <v>4876</v>
      </c>
    </row>
    <row r="22" spans="1:4" x14ac:dyDescent="0.2">
      <c r="A22">
        <v>19</v>
      </c>
      <c r="B22">
        <v>4080</v>
      </c>
      <c r="C22">
        <v>4446</v>
      </c>
      <c r="D22">
        <v>4941</v>
      </c>
    </row>
    <row r="23" spans="1:4" x14ac:dyDescent="0.2">
      <c r="A23">
        <v>20</v>
      </c>
      <c r="B23">
        <v>4143</v>
      </c>
      <c r="C23">
        <v>4497</v>
      </c>
      <c r="D23">
        <v>5038</v>
      </c>
    </row>
  </sheetData>
  <sheetProtection algorithmName="SHA-512" hashValue="MtnoMlHIIoYd8wh01AH68xi/MmK5mSNMO0ac6QV3PiSY7T7fltScrwkgiC8gY48K87KE8QH6AwFyyfb5RZX9RQ==" saltValue="XyS8DRBf4kkCZ5EsEmIS+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6" ma:contentTypeDescription="Een nieuw document maken." ma:contentTypeScope="" ma:versionID="fca7b392f10168c6de7cd8f2b35f2d80">
  <xsd:schema xmlns:xsd="http://www.w3.org/2001/XMLSchema" xmlns:xs="http://www.w3.org/2001/XMLSchema" xmlns:p="http://schemas.microsoft.com/office/2006/metadata/properties" xmlns:ns2="70d1a8b8-890d-4298-b3ae-9ec7cba01158" targetNamespace="http://schemas.microsoft.com/office/2006/metadata/properties" ma:root="true" ma:fieldsID="235cbf23f7f0919af9311452402b52d5" ns2:_="">
    <xsd:import namespace="70d1a8b8-890d-4298-b3ae-9ec7cba01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A1323F-5192-4B33-8F3A-D8F6632F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1a8b8-890d-4298-b3ae-9ec7cba01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5B98D7-38EE-46F6-9C4B-320A21409E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Ber. actief</vt:lpstr>
      <vt:lpstr>Traktementen</vt:lpstr>
      <vt:lpstr>'Ber. actief'!Afdrukbereik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2020-11-19T13:20:16Z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